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dalia\Desktop\Relatório Anual\"/>
    </mc:Choice>
  </mc:AlternateContent>
  <bookViews>
    <workbookView xWindow="0" yWindow="0" windowWidth="28800" windowHeight="12210"/>
  </bookViews>
  <sheets>
    <sheet name="2025" sheetId="1" r:id="rId1"/>
    <sheet name="Folha1" sheetId="5" r:id="rId2"/>
    <sheet name="Gráficos" sheetId="4" r:id="rId3"/>
  </sheets>
  <definedNames>
    <definedName name="_xlnm._FilterDatabase" localSheetId="0" hidden="1">'2025'!$A$3:$AA$45</definedName>
    <definedName name="_xlnm.Print_Area" localSheetId="0">'2025'!$A$1:$Z$36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5" l="1"/>
  <c r="D6" i="5"/>
  <c r="X43" i="1" l="1"/>
  <c r="U4" i="1" l="1"/>
  <c r="G98" i="4" l="1"/>
  <c r="G101" i="4" s="1"/>
  <c r="F98" i="4"/>
  <c r="F101" i="4" s="1"/>
  <c r="E98" i="4"/>
  <c r="E101" i="4" s="1"/>
  <c r="D98" i="4"/>
  <c r="D101" i="4" s="1"/>
  <c r="C98" i="4"/>
  <c r="C101" i="4" s="1"/>
  <c r="F81" i="4" l="1"/>
  <c r="F78" i="4"/>
  <c r="F79" i="4"/>
  <c r="F80" i="4"/>
  <c r="F82" i="4"/>
  <c r="F77" i="4"/>
  <c r="H92" i="4" l="1"/>
  <c r="H98" i="4" l="1"/>
  <c r="C99" i="4" s="1"/>
  <c r="F52" i="4"/>
  <c r="A92" i="4" s="1"/>
  <c r="E3" i="4"/>
  <c r="F3" i="4" s="1"/>
  <c r="F12" i="4"/>
  <c r="G77" i="4" l="1"/>
  <c r="A64" i="4"/>
  <c r="F13" i="4"/>
  <c r="H99" i="4"/>
  <c r="U5" i="1" l="1"/>
  <c r="W5" i="1" s="1"/>
  <c r="X5" i="1" s="1"/>
  <c r="U6" i="1"/>
  <c r="W6" i="1" s="1"/>
  <c r="X6" i="1" s="1"/>
  <c r="U7" i="1"/>
  <c r="W7" i="1" s="1"/>
  <c r="U8" i="1"/>
  <c r="W8" i="1" s="1"/>
  <c r="X8" i="1" s="1"/>
  <c r="U9" i="1"/>
  <c r="W9" i="1" s="1"/>
  <c r="X9" i="1" s="1"/>
  <c r="U10" i="1"/>
  <c r="W10" i="1" s="1"/>
  <c r="X10" i="1" s="1"/>
  <c r="U11" i="1"/>
  <c r="W11" i="1" s="1"/>
  <c r="X11" i="1" s="1"/>
  <c r="U12" i="1"/>
  <c r="W12" i="1" s="1"/>
  <c r="X12" i="1" s="1"/>
  <c r="U13" i="1"/>
  <c r="W13" i="1" s="1"/>
  <c r="X13" i="1" s="1"/>
  <c r="U14" i="1"/>
  <c r="W14" i="1" s="1"/>
  <c r="X14" i="1" s="1"/>
  <c r="U15" i="1"/>
  <c r="W15" i="1" s="1"/>
  <c r="X15" i="1" s="1"/>
  <c r="U16" i="1"/>
  <c r="W16" i="1" s="1"/>
  <c r="X16" i="1" s="1"/>
  <c r="U17" i="1"/>
  <c r="W17" i="1" s="1"/>
  <c r="X17" i="1" s="1"/>
  <c r="U18" i="1"/>
  <c r="W18" i="1" s="1"/>
  <c r="X18" i="1" s="1"/>
  <c r="U19" i="1"/>
  <c r="W19" i="1" s="1"/>
  <c r="X19" i="1" s="1"/>
  <c r="U20" i="1"/>
  <c r="W20" i="1" s="1"/>
  <c r="X20" i="1" s="1"/>
  <c r="U21" i="1"/>
  <c r="W21" i="1" s="1"/>
  <c r="X21" i="1" s="1"/>
  <c r="U22" i="1"/>
  <c r="W22" i="1" s="1"/>
  <c r="X22" i="1" s="1"/>
  <c r="U23" i="1"/>
  <c r="W23" i="1" s="1"/>
  <c r="X23" i="1" s="1"/>
  <c r="U24" i="1"/>
  <c r="W24" i="1" s="1"/>
  <c r="X24" i="1" s="1"/>
  <c r="U25" i="1"/>
  <c r="W25" i="1" s="1"/>
  <c r="X25" i="1" s="1"/>
  <c r="U26" i="1"/>
  <c r="W26" i="1" s="1"/>
  <c r="X26" i="1" s="1"/>
  <c r="U27" i="1"/>
  <c r="W27" i="1" s="1"/>
  <c r="X27" i="1" s="1"/>
  <c r="U28" i="1"/>
  <c r="W28" i="1" s="1"/>
  <c r="X28" i="1" s="1"/>
  <c r="U29" i="1"/>
  <c r="W29" i="1" s="1"/>
  <c r="X29" i="1" s="1"/>
  <c r="U30" i="1"/>
  <c r="W30" i="1" s="1"/>
  <c r="X30" i="1" s="1"/>
  <c r="U31" i="1"/>
  <c r="W31" i="1" s="1"/>
  <c r="X31" i="1" s="1"/>
  <c r="U32" i="1"/>
  <c r="W32" i="1" s="1"/>
  <c r="X32" i="1" s="1"/>
  <c r="U33" i="1"/>
  <c r="W33" i="1" s="1"/>
  <c r="X33" i="1" s="1"/>
  <c r="U34" i="1"/>
  <c r="W34" i="1" s="1"/>
  <c r="X34" i="1" s="1"/>
  <c r="U35" i="1"/>
  <c r="W35" i="1" s="1"/>
  <c r="X35" i="1" s="1"/>
  <c r="U36" i="1"/>
  <c r="W36" i="1" s="1"/>
  <c r="X36" i="1" s="1"/>
  <c r="W4" i="1"/>
  <c r="X4" i="1" s="1"/>
  <c r="X7" i="1" l="1"/>
  <c r="X37" i="1" s="1"/>
  <c r="W37" i="1"/>
  <c r="W42" i="1" s="1"/>
  <c r="H93" i="4" l="1"/>
  <c r="A93" i="4" s="1"/>
  <c r="H94" i="4"/>
  <c r="H95" i="4"/>
  <c r="H96" i="4"/>
  <c r="H97" i="4"/>
  <c r="F53" i="4"/>
  <c r="F54" i="4"/>
  <c r="F55" i="4"/>
  <c r="F56" i="4"/>
  <c r="F57" i="4"/>
  <c r="A97" i="4" l="1"/>
  <c r="A68" i="4"/>
  <c r="G81" i="4"/>
  <c r="A67" i="4"/>
  <c r="G80" i="4"/>
  <c r="A96" i="4"/>
  <c r="A66" i="4"/>
  <c r="G79" i="4"/>
  <c r="A95" i="4"/>
  <c r="G82" i="4"/>
  <c r="A69" i="4"/>
  <c r="A65" i="4"/>
  <c r="G78" i="4"/>
  <c r="A94" i="4"/>
  <c r="E83" i="4"/>
  <c r="E84" i="4" s="1"/>
  <c r="D83" i="4"/>
  <c r="D84" i="4" s="1"/>
  <c r="C83" i="4"/>
  <c r="C84" i="4" s="1"/>
  <c r="E58" i="4"/>
  <c r="D58" i="4"/>
  <c r="C58" i="4"/>
  <c r="G70" i="4"/>
  <c r="G71" i="4" s="1"/>
  <c r="F70" i="4"/>
  <c r="F71" i="4" s="1"/>
  <c r="E70" i="4"/>
  <c r="E71" i="4" s="1"/>
  <c r="D70" i="4"/>
  <c r="C70" i="4"/>
  <c r="C71" i="4" s="1"/>
  <c r="F83" i="4" l="1"/>
  <c r="F84" i="4" s="1"/>
  <c r="G72" i="4"/>
  <c r="D71" i="4"/>
  <c r="F58" i="4"/>
  <c r="F59" i="4" s="1"/>
  <c r="D41" i="4"/>
  <c r="D42" i="4" s="1"/>
  <c r="C41" i="4"/>
  <c r="C42" i="4" s="1"/>
  <c r="E23" i="4"/>
  <c r="E25" i="4" s="1"/>
  <c r="D23" i="4"/>
  <c r="D25" i="4" s="1"/>
  <c r="C23" i="4"/>
  <c r="C59" i="4" s="1"/>
  <c r="D59" i="4" l="1"/>
  <c r="C25" i="4"/>
  <c r="E59" i="4"/>
  <c r="F23" i="4"/>
  <c r="H71" i="4"/>
  <c r="G99" i="4" l="1"/>
  <c r="D99" i="4"/>
  <c r="F99" i="4"/>
  <c r="E99" i="4"/>
</calcChain>
</file>

<file path=xl/comments1.xml><?xml version="1.0" encoding="utf-8"?>
<comments xmlns="http://schemas.openxmlformats.org/spreadsheetml/2006/main">
  <authors>
    <author>Hewlett-Packard Company</author>
  </authors>
  <commentList>
    <comment ref="W4" authorId="0" shapeId="0">
      <text>
        <r>
          <rPr>
            <sz val="9"/>
            <color indexed="81"/>
            <rFont val="Tahoma"/>
            <family val="2"/>
          </rPr>
          <t xml:space="preserve">Medida x Avaliação x ponderação
</t>
        </r>
      </text>
    </comment>
    <comment ref="X4" authorId="0" shapeId="0">
      <text>
        <r>
          <rPr>
            <sz val="9"/>
            <color indexed="81"/>
            <rFont val="Tahoma"/>
            <family val="2"/>
          </rPr>
          <t xml:space="preserve">Avaliação x 4 (máximo) / 24 = avaliação final
</t>
        </r>
      </text>
    </comment>
  </commentList>
</comments>
</file>

<file path=xl/sharedStrings.xml><?xml version="1.0" encoding="utf-8"?>
<sst xmlns="http://schemas.openxmlformats.org/spreadsheetml/2006/main" count="413" uniqueCount="235">
  <si>
    <t>Unidade</t>
  </si>
  <si>
    <t>Área</t>
  </si>
  <si>
    <t xml:space="preserve">Atividade/Âmbito </t>
  </si>
  <si>
    <t xml:space="preserve">Identificação do Risco </t>
  </si>
  <si>
    <t>Classificação do Risco</t>
  </si>
  <si>
    <t>Medida Preventiva/ Minimização do risco</t>
  </si>
  <si>
    <t xml:space="preserve">Resultados esperados </t>
  </si>
  <si>
    <t>Calendarização</t>
  </si>
  <si>
    <t>Área de Pessoal</t>
  </si>
  <si>
    <t>Faltas (justificação)</t>
  </si>
  <si>
    <t>Mapa de férias</t>
  </si>
  <si>
    <t>Licenças</t>
  </si>
  <si>
    <t>Acumulação de funções</t>
  </si>
  <si>
    <t>Deslocações em serviço</t>
  </si>
  <si>
    <t>Emissão de declarações ou certidões</t>
  </si>
  <si>
    <t>Processamento de remunerações/abonos</t>
  </si>
  <si>
    <t>Área de alunos</t>
  </si>
  <si>
    <t>Avaliação (registos)</t>
  </si>
  <si>
    <t>Emissão de certificados, declarações e certidões</t>
  </si>
  <si>
    <t>Atribuição de escalão ASE</t>
  </si>
  <si>
    <t>Gestão pedagógica da Escola</t>
  </si>
  <si>
    <t>Distribuição da componente letiva/não letiva</t>
  </si>
  <si>
    <t>Atribuição de apoios pedagógicos</t>
  </si>
  <si>
    <t>Exames/vigilâncias</t>
  </si>
  <si>
    <t xml:space="preserve">Acesso à reprografia </t>
  </si>
  <si>
    <t>Aquisição de bens e serviços</t>
  </si>
  <si>
    <t>Receção e conferência de bens</t>
  </si>
  <si>
    <t>Pagamentos de despesas</t>
  </si>
  <si>
    <t>Arrecadação de receita</t>
  </si>
  <si>
    <t>Receita cobrada na reprografia</t>
  </si>
  <si>
    <t>Transportes escolares</t>
  </si>
  <si>
    <t>Património – Cadastro e inventário</t>
  </si>
  <si>
    <t>Registo</t>
  </si>
  <si>
    <t>Inventário</t>
  </si>
  <si>
    <t>Abates</t>
  </si>
  <si>
    <t>Transferências/cedências de bens/equipamentos</t>
  </si>
  <si>
    <t xml:space="preserve">Donativos </t>
  </si>
  <si>
    <t>Utilização das instalações</t>
  </si>
  <si>
    <t xml:space="preserve">Recrutamento de pessoal docente </t>
  </si>
  <si>
    <t>Recrutamento de pessoal não docente</t>
  </si>
  <si>
    <t xml:space="preserve">´-favorecimento de um candidato através de conhecimento da prova e da entrevista profissional
</t>
  </si>
  <si>
    <t xml:space="preserve">´-declaração de compromisso de honra que não possuem um grau de amizade ou inimizade que possam interferir na avaliação dos candidatos (após a lista de candidatos admitidos) preenchido por todos os elementos do juri;
´-integração no júri de um elemento externo à escola;
´-questões colocadas na entrevista serem idênticas para todos os candidatos;
</t>
  </si>
  <si>
    <t>Não existência de candidatos favorecidos pelos metódos de seleção, sem recursos hierárquicos</t>
  </si>
  <si>
    <r>
      <t>-</t>
    </r>
    <r>
      <rPr>
        <sz val="12"/>
        <color theme="1"/>
        <rFont val="Calibri"/>
        <family val="2"/>
        <scheme val="minor"/>
      </rPr>
      <t xml:space="preserve">  Falsificação de declarações emitidas
(contagem de tempo de serviço errada)
</t>
    </r>
  </si>
  <si>
    <t>Não existência de candidatos favorecidos por falsas declarações.</t>
  </si>
  <si>
    <t>Coordenadora Técnica</t>
  </si>
  <si>
    <t>Encarregada Operacional Geral</t>
  </si>
  <si>
    <t>Presidente do Conselho Executivo</t>
  </si>
  <si>
    <t>Coordenadora Técnica (ou por quem esta designar)</t>
  </si>
  <si>
    <t>- Gozo de mais dias de férias a que o trabalhador tem direito, devido à não contabilização dos dias de atestado médico pedidos para substituição de férias.</t>
  </si>
  <si>
    <t>- Autorização da deslocação sem documentação de suporte.</t>
  </si>
  <si>
    <t>Validação de todo o processo pelo superior hierárquico.</t>
  </si>
  <si>
    <t>Não existência de pagamentos de ajudas de transporte indevidos.</t>
  </si>
  <si>
    <t>Presidente do Conselho Administrativo</t>
  </si>
  <si>
    <t xml:space="preserve">- Validação pela Coordenadora Técnica do tempo de serviço emitido na declaração, verificado pelo registo biográfico; </t>
  </si>
  <si>
    <t>Não existência de trabalhadores favorecidos por falsas declarações.</t>
  </si>
  <si>
    <r>
      <t>Acumulação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de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funções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públicas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e/ou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privadas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não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autorizadas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ou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passíveis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de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colidir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com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o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exercício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de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funções na escola.</t>
    </r>
  </si>
  <si>
    <t>- Entrega anual de uma declaração de verificação períodica de acumulação de funções, por todos os trabalhadores.</t>
  </si>
  <si>
    <t xml:space="preserve">- 
Assegurar a regulação e conformidade das acumulações de funções públicas e privadas.
</t>
  </si>
  <si>
    <r>
      <t>Realização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de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pagamentos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indevidos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ou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deficiente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processamento,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com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erros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ou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omissões.</t>
    </r>
  </si>
  <si>
    <t xml:space="preserve">´- Implementar mecanismos de conferência com dupla verificação do registo da assiduidade dos trabalhadores;
´-Validar os registos de dados de novos trabalhadores e as atualizações dos dados pessoais dos trabalhadores, com base no vínculo de emprego público.
´- Realizar verificações aleatórias pelo Presidente do Conselho Administrativo.
</t>
  </si>
  <si>
    <r>
      <t>Inexistência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ou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diminuição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de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erros/omissões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no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processamento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das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remunerações/abonos</t>
    </r>
  </si>
  <si>
    <t>Assegurar os procedimentos legais de justificação de faltas</t>
  </si>
  <si>
    <t>- Não entrega do cartão da ADSE, continuando o trabalhador a usufruir dos direitos de beneficiário.</t>
  </si>
  <si>
    <t>Mobilidades/Requisições</t>
  </si>
  <si>
    <t>- Continuação de pagamento de remuneração por falta de comunicação entre as entidades.</t>
  </si>
  <si>
    <t>- Caso a licença não permita a manutenção da ADSE, o serviço deve proceder ao cancelamento da inscrição através da plataforma ADSEdireta.</t>
  </si>
  <si>
    <t>Não existência de faltas por processar.</t>
  </si>
  <si>
    <t>Não existência de dias de férias gozados indevidamente.</t>
  </si>
  <si>
    <t>Não utilizar o cartão de beneficiário da ADSE de forma a causar prejuízos financeiros à mesma.</t>
  </si>
  <si>
    <t xml:space="preserve"> Pedir parecer prévia à tutela sobre qual o serviço que vai processar o vencimento do trabalhador em mobilidade ou requisitado.</t>
  </si>
  <si>
    <t>Não existência de duplicação de processamentos/pagamentos de vencimentos.</t>
  </si>
  <si>
    <t>Presidente do Conselho Administrativo/Coordenadora Técnica</t>
  </si>
  <si>
    <t>Matrícula e renovação matrícula (alunos provenientes do estrangeiro)</t>
  </si>
  <si>
    <t>Atribuir equivalência de habilitações sem a existência de um documento comprovativo das habilitações adquiridas pelo aluno.</t>
  </si>
  <si>
    <t>Assegurar o correto ingresso do aluno no ensino básico e secundário do sistema educativo português.</t>
  </si>
  <si>
    <t xml:space="preserve"> Assegurar o cumprimento do decreto-Lei n.º 227/2005, de 28/12.</t>
  </si>
  <si>
    <t>Elemento do Conselho Executivo responsável pela área de alunos</t>
  </si>
  <si>
    <t>Não existência de alunos favorecidos por tratamento diferenciado.</t>
  </si>
  <si>
    <t>Conselho Executivo/Coordenadora Técnica</t>
  </si>
  <si>
    <t>Não existência de alunos e Encarregados de Educação favorecidos por falsas declarações.</t>
  </si>
  <si>
    <t>Alteração de benefícios dos apoios decorrentes no âmbito da ação social escolar, sem critérios definidos.</t>
  </si>
  <si>
    <r>
      <t>-</t>
    </r>
    <r>
      <rPr>
        <sz val="12"/>
        <color theme="1"/>
        <rFont val="Calibri"/>
        <family val="2"/>
        <scheme val="minor"/>
      </rPr>
      <t xml:space="preserve">  Falsificação de certficados de habilitações e/ou registos biográficos emitidos.
(alteração de notas)
</t>
    </r>
  </si>
  <si>
    <t>- Falsificação de declarações ou certidões por funcionário (conteúdo falso ou alterado)</t>
  </si>
  <si>
    <t>- Falsificação de certficados, declarações ou certidões por funcionário (conteúdo falso ou alterado).</t>
  </si>
  <si>
    <t xml:space="preserve">
- Sensibilizar as assistentes técnicas da área da ASE para o cumprimento da legislação, nomeadamente, existência de documentos comprovativos da alteração requerida.
- Validação pelo Conselho Executivo da alteração dos escalões de apoio;</t>
  </si>
  <si>
    <t>Não existência de alunos com falsas habilitações.</t>
  </si>
  <si>
    <t>Conselho Executivo/Serviços Administrativos</t>
  </si>
  <si>
    <t>Favorecimento de docentes pelo grau de familiaridade ou amizade.</t>
  </si>
  <si>
    <t>Não existência de docentes favorecidos por tratamento diferenciado.</t>
  </si>
  <si>
    <t>Favorecimento a alunos que não precisam de apoio pedagógico, em detrimento de outros que precisam.</t>
  </si>
  <si>
    <t xml:space="preserve">Intervenção em processos em 
situação de impedimento (ex. por 
familiares). </t>
  </si>
  <si>
    <t>Conselho Executivo</t>
  </si>
  <si>
    <t>Acesso a informação indevida devido ao grau de parentesco. Ex.o trabalhador (docente e não docente) é Encarregado de Educação ou familiar de um aluno/candidato a prova ou entrevista de seleção de recrutamento.</t>
  </si>
  <si>
    <t>´- Identificação dos docentes que são encarregados de educação/familares, por parte dos serviços administrativos, prevenindo o conflito de interesses.</t>
  </si>
  <si>
    <t>´- Correlação entre trabalhadores e encarregados de educação ou familiares de alunos/candidatos a prova ou entrevista de seleção de recrutamento, por parte dos serviços administrativos/júri de prova, prevenindo o conflito de interesses;
´-Restringir o acesso aos serviços a reprografia, aos trabalhadores acima referidos.</t>
  </si>
  <si>
    <r>
      <t>Inobservância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de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formalidades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prévias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ao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início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do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procedimento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pré-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contratual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e/ou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dos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requisitos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legais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definidos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para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a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adoção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do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tipo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de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procedimento;</t>
    </r>
    <r>
      <rPr>
        <sz val="12"/>
        <color theme="1"/>
        <rFont val="Times New Roman"/>
        <family val="1"/>
      </rPr>
      <t xml:space="preserve"> </t>
    </r>
  </si>
  <si>
    <r>
      <t>Assegurar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a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eficácia,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economia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transparência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dos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contratos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adjudicados.</t>
    </r>
  </si>
  <si>
    <t>Conselho Administrativo/Serviços Administrativos</t>
  </si>
  <si>
    <t xml:space="preserve">Procedimentos de aquisição </t>
  </si>
  <si>
    <t>- Favorecimento a fornecedores, violando os princípios gerais de contratação</t>
  </si>
  <si>
    <t xml:space="preserve">- Verificação in loco sempre com a presença de quem entrega;
- Comparação das notas de encomenda com as faturas e registo de receção; 
- Registo permanente de entradas e saídas dos vários armazéns;
</t>
  </si>
  <si>
    <t>- Desvio ou não verificação da quantidade e qualidade de 
mercadorias;
- Entrega, pelos fornecedores, de quantidades de 
material inferior às contratadas.
- Retenção de material para uso próprio;</t>
  </si>
  <si>
    <t>Conselho Administrativo/Serviços Administrativos/Responsável por cada área de atividade.</t>
  </si>
  <si>
    <t xml:space="preserve">Garantir um controlo eficaz na verficação de bens aquando da sua receção, de modo a evitar desvios;
Evitar entregas de material inferior ao contratado; 
Não existência de retenção de bens/materiais para uso próprio. </t>
  </si>
  <si>
    <t>- Favorecimento de credores;
- Desvio de dinheiro;
- Pagamento indevido de encargos.</t>
  </si>
  <si>
    <t xml:space="preserve">- Os pagamentos realizados de acordo com as requisições de fundos disponibilizadas;
- Dupla autorização exigida para os pagamentos;
- Controlo, prévio ao pagamento, dos requisitos dos 
documentos de despesa apresentados.
</t>
  </si>
  <si>
    <t>Prevenir o desvio de fundos e a existência de pagamento de despesas sem a devida base legal e autorização.</t>
  </si>
  <si>
    <t>Aquisição (ajuste direto e regime simplificado)</t>
  </si>
  <si>
    <t xml:space="preserve">- Apenas realizadas nas situações em que o CCP o permite. 
- Utilização da plataforma eletrónica de contratação pública, sempre que possível, mesmo não sendo legalmente obrigatório. 
- Consulta prévia dos preços de mercado, sempre que possível, a mais de uma entidade, mesmo não sendo legalmente obrigatório.
</t>
  </si>
  <si>
    <t>Cobrança indevida resultante do favorecimento no não pagamento de taxas, comparticipações e coimas ao requerente.</t>
  </si>
  <si>
    <t>Taxas, comparticipações e coimas 
(Serviços administrativos e ASE)</t>
  </si>
  <si>
    <t>Não existência de cobrança indevida de receitas.</t>
  </si>
  <si>
    <t>- Segregação de funções nas diversas etapas de cobrança (quem cobra não verifica a receita diária do fecho de  caixa); 
 - Promoção de sistemas de controlo interno: conferência de processamentos e de valores numa base de amostragem /auditorias internas.</t>
  </si>
  <si>
    <t>Receita cobrada ASE (bufete, almoços, vinhetas de transporte, papelaria,…)</t>
  </si>
  <si>
    <t>Processamento indevido resultante de erros na contabilização da receita.</t>
  </si>
  <si>
    <t>Não existência de erros na contabilização da receita.</t>
  </si>
  <si>
    <t>Presidente do Conselho Administrativo/Assistente Técnica da área dos serviços da ASE.</t>
  </si>
  <si>
    <t>Favorecimento na atribuição de transporte escolar ao aluno que não reune as condições previstas no regulamento da ASE.</t>
  </si>
  <si>
    <t>- Assegurar o cumprimento do regulamento da ASE;
- Não existência de alunos favorecidos por tratamento diferenciado.</t>
  </si>
  <si>
    <t xml:space="preserve"> -Apropriação indevida de bens (não registar a entrada de armazém/compras);
- Desaparecimento de bens (não registar a saída/vendas).</t>
  </si>
  <si>
    <t>Garantir o controlo dos bens inventariáveis, de modo a evitar desvios entre os registos contabilísticos e as contagens físicas.</t>
  </si>
  <si>
    <r>
      <t>- Falhas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na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inventariação e no controlo dos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bens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,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que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propiciem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o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furto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ou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outras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condutas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ilícitas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em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benefício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o próprio ou de
terceiros.</t>
    </r>
  </si>
  <si>
    <t xml:space="preserve"> - Manter o inventário atualizado incluindo os novos bens; 
 - Reconciliação dos registos contabilísticos com os registos do inventário; 
 - Conferências físicas anuais para verificar se os bens estão inventariados.</t>
  </si>
  <si>
    <t xml:space="preserve">  - Assegurar a assinatura de termo de responsabilidades na distribuição de bens/equipamentos;
  - Efetuar controlo de consumos, aferindo desvios  relativamente  aos  consumos médios;
 - Promoção de sistemas de controlo interno: conferência física anual de inventários de cada área de atividade, numa base de amostragem /auditorias internas.</t>
  </si>
  <si>
    <t xml:space="preserve"> - Abates sem a autorização do órgão competente;</t>
  </si>
  <si>
    <t>Verificação sobre se a autorização de abate foi proferido pelo Órgão com competências para o efeito.</t>
  </si>
  <si>
    <t>Abates Indevidos e apropriação de bens para abate.</t>
  </si>
  <si>
    <t xml:space="preserve"> - Cedência de equipamento por pessoa ou órgão sem competência;
- Utilização indevida dos bens públicos</t>
  </si>
  <si>
    <t>Evitar a cedência de equipamento 
por pessoa ou órgão sem 
competência.</t>
  </si>
  <si>
    <t>Não existência de apropriação de bens públicos;
- Não existência de desaparecimento de bens.</t>
  </si>
  <si>
    <t xml:space="preserve"> - Cedência de instalações por pessoa ou órgão sem competência;
- Utilização indevida de instalações públicas.</t>
  </si>
  <si>
    <t xml:space="preserve"> -Validação da autorização de cedência pelo Conselho Executivo ou por quem este designar; 
- Verificação das competências de quem autorizou a cedência do equipamento; 
- Auditorias internas, sempre que se justifique.</t>
  </si>
  <si>
    <t>- Assegurar os procedimentos legais previstos para a Gestão e Contabilidade Pública, no ambito do SNC-AP;
- Garantir o registo dos bens doados, de modo a evitar o desaparecimento /apropriação de bens públicos.</t>
  </si>
  <si>
    <t>Evitar a cedência de utilização de instalações
por pessoa ou órgão sem 
competência.</t>
  </si>
  <si>
    <t>- Validação da autorização de cedência pela Tutela e/ou Conselho Executivo.</t>
  </si>
  <si>
    <t xml:space="preserve"> Dupla verificação da avaliação final do aluno proposto para o apoio pedagógico acrescido, pelo Diretor de Turma e por um elemento do Conselho Executivo.</t>
  </si>
  <si>
    <t>Elemento do Conselho Executivo e o Diretor de turma</t>
  </si>
  <si>
    <t>Conselho Administrativo/Conselho Executivo/Serviços Administrativos</t>
  </si>
  <si>
    <t>Conselho Administrativo/Conselho Executivo/Serviços Administrativos/Ação Social Escolar</t>
  </si>
  <si>
    <t xml:space="preserve">Responsável
</t>
  </si>
  <si>
    <t>Presidente do Júri (elemento do Conselho Executivo)</t>
  </si>
  <si>
    <t>Conselho Administrativo/Conselho Executivo/Serviços Administrativos/Áreas Pedagógicas, Técnicas e Operacionais</t>
  </si>
  <si>
    <t xml:space="preserve">A não contabilização dos bens doados podem propiciar o furto ou outras condutas ilícitas em benefício próprio ou de terceiros
 </t>
  </si>
  <si>
    <t>-Entrega de documentos falsos para justificação de faltas;
- Não serem registadas as faltas dadas por trabalhador(es);
- Incorreção no registo da falta (tipo de falta justificada).</t>
  </si>
  <si>
    <r>
      <t>- em caso de dúvida da legalidade/autenticidade do documento, os serviços da área de pessoal entrarão em contacto com a entidade emissora para averiguar a autenticidade desse mesmo documento</t>
    </r>
    <r>
      <rPr>
        <sz val="11"/>
        <color rgb="FFFF0000"/>
        <rFont val="Calibri"/>
        <family val="2"/>
        <scheme val="minor"/>
      </rPr>
      <t>;</t>
    </r>
    <r>
      <rPr>
        <sz val="11"/>
        <rFont val="Calibri"/>
        <family val="2"/>
        <scheme val="minor"/>
      </rPr>
      <t xml:space="preserve">
- Verificação no Despacho diário, pela Presidente do Conselho Executivo e pela Coordenadora Técnica, das faltas dadas e respetivo registo.</t>
    </r>
  </si>
  <si>
    <t>Presidente do Conselho Executivo e Coordenadora Técnica</t>
  </si>
  <si>
    <t>Assiduidade (Pessoal docente e não docente)</t>
  </si>
  <si>
    <t xml:space="preserve">
- Ausência de comunicação à área de vencimentos, das faltas dadas pelo Pessoal Docente e não Docente.</t>
  </si>
  <si>
    <t>- Contabilização das doações à escola, obrigando a um processo formal de aceitação;
- Verificação periódica dos registos/inventário no SNC-AP.</t>
  </si>
  <si>
    <t>Não existência de alunos ou candidatos a prova  e entrevista de seleção, favorecidos por acesso a informação indevida.</t>
  </si>
  <si>
    <t xml:space="preserve"> Assegurar o cumprimento do previsto no Estatuto da Carreira Docente da RAM, na Lei Geral do Trabalho em Funções Públicas e no Regulamento Interno.</t>
  </si>
  <si>
    <t>Elemento do Conselho Executivo responsável pelos serviços da ASE</t>
  </si>
  <si>
    <t>Conselho Administrativo/Tesouraria</t>
  </si>
  <si>
    <t>Técnica Superior e a Assistente Técnica da área de vencimentos</t>
  </si>
  <si>
    <t>Presidente do Conselho Administrativo/Técnica Superior e a Assistente Técnica da área de vencimentos</t>
  </si>
  <si>
    <t>Fundamentação para a não implementação/implementação parcial</t>
  </si>
  <si>
    <t>Implementado na totalidade
(2)</t>
  </si>
  <si>
    <t>Implementado parcialmente
(1)</t>
  </si>
  <si>
    <t>Não implementado
(0)</t>
  </si>
  <si>
    <t>Sem avaliação
(0)</t>
  </si>
  <si>
    <t>Não Satisfatório
(1)</t>
  </si>
  <si>
    <t>Pouco Satisfatório
(2)</t>
  </si>
  <si>
    <t>Satisfatório
(3)</t>
  </si>
  <si>
    <t>Muito satisfatório
(4)</t>
  </si>
  <si>
    <t>Sem avaliação do resultado</t>
  </si>
  <si>
    <t>Implementação das medidas</t>
  </si>
  <si>
    <t>Implementado na totalidade</t>
  </si>
  <si>
    <t>Implementado parcialmente</t>
  </si>
  <si>
    <t>Não implementado</t>
  </si>
  <si>
    <t>Avaliação da implementação das medidas</t>
  </si>
  <si>
    <t>Sem avaliação</t>
  </si>
  <si>
    <t>Não Satisfatório</t>
  </si>
  <si>
    <t>Pouco Satisfatório</t>
  </si>
  <si>
    <t>Satisfatório</t>
  </si>
  <si>
    <t>Muito satisfatório</t>
  </si>
  <si>
    <t>Fraco</t>
  </si>
  <si>
    <t>Moderado</t>
  </si>
  <si>
    <t>Elevado</t>
  </si>
  <si>
    <t>Totais</t>
  </si>
  <si>
    <t>Resultado da implementação (Por medidas)</t>
  </si>
  <si>
    <t>Por Risco</t>
  </si>
  <si>
    <t>Avaliação final de cada risco indicado</t>
  </si>
  <si>
    <t>Não satisfatório</t>
  </si>
  <si>
    <t>Pouco satisfatório</t>
  </si>
  <si>
    <t>Implementação por tipo de risco</t>
  </si>
  <si>
    <t>Avaliação
(a) x (b) x (c)</t>
  </si>
  <si>
    <t xml:space="preserve">
RESULTADO DA
IMPLEMENTAÇÃO DA
MEDIDA</t>
  </si>
  <si>
    <t>Implementação das medidas de minimização dos riscos (a)</t>
  </si>
  <si>
    <t>Ponderação (c)</t>
  </si>
  <si>
    <t>Avaliação da Implementação das medidas
(b)</t>
  </si>
  <si>
    <t>Avaliação final das medidas/Plano</t>
  </si>
  <si>
    <t>Quantitativa</t>
  </si>
  <si>
    <t>Observações</t>
  </si>
  <si>
    <t xml:space="preserve">Avaliação final </t>
  </si>
  <si>
    <t>- O preenchimento do documento "Licença para férias" é verificado pela Coordenadora Técnica (ou por quem esta designar) e pela assistente administrativa que lança as faltas nos registos de assiduidade.</t>
  </si>
  <si>
    <t>Verificação e validação pela Coordenadora Técnica, de todas as declarações ou certidões emitidas pelos Serviços Administrativos.</t>
  </si>
  <si>
    <t>Recibo emitido, anexado ao documento que fica no processo do trabalhador/aluno.</t>
  </si>
  <si>
    <t xml:space="preserve">- Preenchimento pela Encarregada Operacional Geral de um mapa de faltas de todo o Pessoal Docente (entrega diária à área de Pessoal Docente) e não Docente (entrega mensal à área de Pessoal Não Docente)  </t>
  </si>
  <si>
    <t>- Verificação do documento, pela Coordenadora Técnica;
- Validação do documento, por um elemento do Conselho Executivo, verificado pelo registo biográfico que consta no processo do aluno.</t>
  </si>
  <si>
    <t xml:space="preserve"> - Assegurar que a escolha do procedimento pré-contratual seja devidamente fundamentada, que as peças do procedimento sejam objeto de validação técnica e aprovação pelo órgão competente; garantir que a adjudicação se encontra devidamente fundamentada em relatórios/informações com a aplicação clara do critério de adjudicação e dos eventuais fatores e subfactores que o densificam;
- Nomeação de Júris diferenciados para cada concurso;
- Frequentar ações de formação sobre contratação pública.
</t>
  </si>
  <si>
    <t>24 - valor máximo possível de obter em cada medida (2x4)x3 = 24 a x b x c = 24</t>
  </si>
  <si>
    <t>Qantitativa</t>
  </si>
  <si>
    <t>soma das nossas avaliações</t>
  </si>
  <si>
    <t>Valor apurado da implementação, vamos a escala da avaliação final das medidas e fica Pouco satisfatório</t>
  </si>
  <si>
    <t>total</t>
  </si>
  <si>
    <t>verificação</t>
  </si>
  <si>
    <r>
      <rPr>
        <b/>
        <sz val="11"/>
        <color theme="1"/>
        <rFont val="Calibri"/>
        <family val="2"/>
        <scheme val="minor"/>
      </rPr>
      <t>24 x (33 - 2) = 744</t>
    </r>
    <r>
      <rPr>
        <sz val="11"/>
        <color theme="1"/>
        <rFont val="Calibri"/>
        <family val="2"/>
        <scheme val="minor"/>
      </rPr>
      <t xml:space="preserve">
Implentação das medidas (a)
Resultado da Implementação das Medida (b)
Ponderação a ser utilizada na avaliação  (c)
</t>
    </r>
    <r>
      <rPr>
        <b/>
        <sz val="11"/>
        <color theme="1"/>
        <rFont val="Calibri"/>
        <family val="2"/>
        <scheme val="minor"/>
      </rPr>
      <t xml:space="preserve">33 </t>
    </r>
    <r>
      <rPr>
        <sz val="11"/>
        <color theme="1"/>
        <rFont val="Calibri"/>
        <family val="2"/>
        <scheme val="minor"/>
      </rPr>
      <t>medidas no plano
2 medidas não avaliadas</t>
    </r>
  </si>
  <si>
    <t>valor absoluto total possível = 744</t>
  </si>
  <si>
    <r>
      <t xml:space="preserve">24 x (33 - 2) = 744
</t>
    </r>
    <r>
      <rPr>
        <b/>
        <sz val="11"/>
        <color theme="1"/>
        <rFont val="Calibri"/>
        <family val="2"/>
        <scheme val="minor"/>
      </rPr>
      <t xml:space="preserve">24 </t>
    </r>
    <r>
      <rPr>
        <sz val="11"/>
        <color theme="1"/>
        <rFont val="Calibri"/>
        <family val="2"/>
        <scheme val="minor"/>
      </rPr>
      <t xml:space="preserve">- valor máximo possível de obter em cada medida (2x4)x3 = 24 a x b x c = 24
Implentação das medidas (a)
Resultado da Implementação das Medida (b)
Ponderação a ser utilizada na avaliação  (c)
</t>
    </r>
    <r>
      <rPr>
        <b/>
        <sz val="11"/>
        <color theme="1"/>
        <rFont val="Calibri"/>
        <family val="2"/>
        <scheme val="minor"/>
      </rPr>
      <t xml:space="preserve">33 </t>
    </r>
    <r>
      <rPr>
        <sz val="11"/>
        <color theme="1"/>
        <rFont val="Calibri"/>
        <family val="2"/>
        <scheme val="minor"/>
      </rPr>
      <t>medidas no plano
2 medidas não avaliadas</t>
    </r>
  </si>
  <si>
    <t>A não implementação deve-se ao fato da inexistência de provas ou entrevistas de seleção ou recrutamento, no ano de 2024.</t>
  </si>
  <si>
    <t>A implementação parcial deve-se ao fato da não entrega da declaração de verificação periódica de acumulação de funções pelos trabalhadores ausentes, por motivo de doença/licença parental.</t>
  </si>
  <si>
    <t>A não implementação deve-se ao fato da inexistência de abates.</t>
  </si>
  <si>
    <t>Diminui em 1 o GR</t>
  </si>
  <si>
    <t>Regra de 3 simples
744 ------- 4
284 -------x</t>
  </si>
  <si>
    <t>744 - máximo da avaliação para as nossas medidas
4 - máximo na escala da avaliação final das medidas
284 - total das avaliações das nossas medidas</t>
  </si>
  <si>
    <t>Risco 1</t>
  </si>
  <si>
    <t>risco 2</t>
  </si>
  <si>
    <t>Totalidade</t>
  </si>
  <si>
    <t>Parcial</t>
  </si>
  <si>
    <t>NI</t>
  </si>
  <si>
    <t>risco 3</t>
  </si>
  <si>
    <t>31 medidas%</t>
  </si>
  <si>
    <t>Sem avaliação do Resultado</t>
  </si>
  <si>
    <t>mantém o mesmo nível de risco</t>
  </si>
  <si>
    <t>mantém o mesmo Nível de risco</t>
  </si>
  <si>
    <t>A partir de abril/2025</t>
  </si>
  <si>
    <t>Minimizado o NR</t>
  </si>
  <si>
    <t>Diminui ligeiramente o NR</t>
  </si>
  <si>
    <t>Nível de risco</t>
  </si>
  <si>
    <t>PO (1) 
probabilidade de ocorrência</t>
  </si>
  <si>
    <t>IP (2) 
Gravidade da consequência</t>
  </si>
  <si>
    <t>X1 - se NR 1
X2 - se NR 2
X3 - se NR 3</t>
  </si>
  <si>
    <t>NR (3)
Nivel de risco</t>
  </si>
  <si>
    <t>Anexo I - MAPA SÍNTESE DO RELATÓRIO - AVALIAÇÃO DO PLANO DE GESTÃO DE RISCOS DE CORRUPÇÃO E INFRAÇÕES CONEXAS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</si>
</sst>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4" fillId="0" borderId="0" xfId="0" applyFont="1" applyAlignment="1">
      <alignment horizontal="left" vertical="center" wrapText="1" readingOrder="1"/>
    </xf>
    <xf numFmtId="0" fontId="0" fillId="0" borderId="0" xfId="0" applyFill="1"/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vertical="center" wrapText="1"/>
    </xf>
    <xf numFmtId="0" fontId="5" fillId="0" borderId="0" xfId="0" quotePrefix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quotePrefix="1" applyAlignment="1">
      <alignment horizontal="left" vertical="center" wrapText="1"/>
    </xf>
    <xf numFmtId="0" fontId="1" fillId="0" borderId="0" xfId="0" quotePrefix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quotePrefix="1" applyFill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vertical="center" readingOrder="1"/>
    </xf>
    <xf numFmtId="0" fontId="0" fillId="0" borderId="0" xfId="0" quotePrefix="1" applyAlignment="1">
      <alignment horizontal="left" wrapText="1"/>
    </xf>
    <xf numFmtId="0" fontId="7" fillId="0" borderId="0" xfId="0" quotePrefix="1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/>
    </xf>
    <xf numFmtId="0" fontId="0" fillId="0" borderId="0" xfId="0" quotePrefix="1" applyAlignment="1">
      <alignment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quotePrefix="1" applyAlignment="1">
      <alignment vertical="center" wrapText="1"/>
    </xf>
    <xf numFmtId="0" fontId="0" fillId="0" borderId="0" xfId="0" quotePrefix="1" applyFont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7" fillId="0" borderId="0" xfId="0" quotePrefix="1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10" fillId="6" borderId="4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 readingOrder="1"/>
    </xf>
    <xf numFmtId="49" fontId="10" fillId="4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 wrapText="1"/>
    </xf>
    <xf numFmtId="0" fontId="0" fillId="0" borderId="1" xfId="0" applyBorder="1"/>
    <xf numFmtId="0" fontId="10" fillId="7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7" fillId="0" borderId="0" xfId="0" quotePrefix="1" applyFont="1" applyAlignment="1">
      <alignment vertical="center" wrapText="1"/>
    </xf>
    <xf numFmtId="0" fontId="7" fillId="0" borderId="0" xfId="0" quotePrefix="1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textRotation="90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horizontal="center" vertical="center"/>
    </xf>
    <xf numFmtId="0" fontId="10" fillId="8" borderId="0" xfId="0" applyFont="1" applyFill="1" applyBorder="1" applyAlignment="1">
      <alignment horizontal="center" vertical="center" wrapText="1"/>
    </xf>
    <xf numFmtId="0" fontId="0" fillId="8" borderId="0" xfId="0" applyFill="1"/>
    <xf numFmtId="0" fontId="0" fillId="9" borderId="0" xfId="0" applyFill="1"/>
    <xf numFmtId="0" fontId="0" fillId="6" borderId="0" xfId="0" applyFill="1"/>
    <xf numFmtId="0" fontId="10" fillId="0" borderId="0" xfId="0" applyFont="1" applyFill="1" applyBorder="1" applyAlignment="1">
      <alignment horizontal="center" vertical="center" wrapText="1"/>
    </xf>
    <xf numFmtId="0" fontId="10" fillId="9" borderId="0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0" fontId="0" fillId="8" borderId="1" xfId="0" applyFill="1" applyBorder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0" fillId="0" borderId="0" xfId="0" applyNumberFormat="1"/>
    <xf numFmtId="0" fontId="1" fillId="4" borderId="1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readingOrder="1"/>
    </xf>
    <xf numFmtId="0" fontId="3" fillId="0" borderId="0" xfId="0" applyFont="1" applyBorder="1" applyAlignment="1">
      <alignment horizontal="center" vertical="center" wrapText="1" readingOrder="1"/>
    </xf>
    <xf numFmtId="0" fontId="0" fillId="0" borderId="0" xfId="0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Implementação das medidas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497358105827313E-2"/>
          <c:y val="0.25257266773992004"/>
          <c:w val="0.83650484634302602"/>
          <c:h val="0.6559275212364231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14C6-4B6C-9BC7-CB9754C0246A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14C6-4B6C-9BC7-CB9754C0246A}"/>
              </c:ext>
            </c:extLst>
          </c:dPt>
          <c:dPt>
            <c:idx val="2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14C6-4B6C-9BC7-CB9754C0246A}"/>
              </c:ext>
            </c:extLst>
          </c:dPt>
          <c:dLbls>
            <c:dLbl>
              <c:idx val="0"/>
              <c:layout>
                <c:manualLayout>
                  <c:x val="-0.20943125192354908"/>
                  <c:y val="-0.193691962006135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C6-4B6C-9BC7-CB9754C0246A}"/>
                </c:ext>
              </c:extLst>
            </c:dLbl>
            <c:dLbl>
              <c:idx val="1"/>
              <c:layout>
                <c:manualLayout>
                  <c:x val="0.13381649428208825"/>
                  <c:y val="1.46416155495019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C6-4B6C-9BC7-CB9754C0246A}"/>
                </c:ext>
              </c:extLst>
            </c:dLbl>
            <c:dLbl>
              <c:idx val="2"/>
              <c:layout>
                <c:manualLayout>
                  <c:x val="-0.13261972688196588"/>
                  <c:y val="2.00237004816293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C6-4B6C-9BC7-CB9754C024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Gráficos!$B$2:$D$2</c:f>
              <c:strCache>
                <c:ptCount val="3"/>
                <c:pt idx="0">
                  <c:v>Implementado na totalidade</c:v>
                </c:pt>
                <c:pt idx="1">
                  <c:v>Implementado parcialmente</c:v>
                </c:pt>
                <c:pt idx="2">
                  <c:v>Não implementado</c:v>
                </c:pt>
              </c:strCache>
            </c:strRef>
          </c:cat>
          <c:val>
            <c:numRef>
              <c:f>Gráficos!$B$3:$D$3</c:f>
              <c:numCache>
                <c:formatCode>General</c:formatCode>
                <c:ptCount val="3"/>
                <c:pt idx="0">
                  <c:v>30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C6-4B6C-9BC7-CB9754C0246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Área de risco e respetivo nível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Gráficos!$B$77</c:f>
              <c:strCache>
                <c:ptCount val="1"/>
                <c:pt idx="0">
                  <c:v>Área de Pessoal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Gráficos!$C$76:$E$76</c:f>
              <c:strCache>
                <c:ptCount val="3"/>
                <c:pt idx="0">
                  <c:v>Fraco</c:v>
                </c:pt>
                <c:pt idx="1">
                  <c:v>Moderado</c:v>
                </c:pt>
                <c:pt idx="2">
                  <c:v>Elevado</c:v>
                </c:pt>
              </c:strCache>
            </c:strRef>
          </c:cat>
          <c:val>
            <c:numRef>
              <c:f>Gráficos!$C$77:$E$77</c:f>
              <c:numCache>
                <c:formatCode>General</c:formatCode>
                <c:ptCount val="3"/>
                <c:pt idx="0">
                  <c:v>9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6BC3-4180-9DC7-F816E173E9F7}"/>
            </c:ext>
          </c:extLst>
        </c:ser>
        <c:ser>
          <c:idx val="1"/>
          <c:order val="1"/>
          <c:tx>
            <c:strRef>
              <c:f>Gráficos!$B$78</c:f>
              <c:strCache>
                <c:ptCount val="1"/>
                <c:pt idx="0">
                  <c:v>Área de alunos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Gráficos!$C$76:$E$76</c:f>
              <c:strCache>
                <c:ptCount val="3"/>
                <c:pt idx="0">
                  <c:v>Fraco</c:v>
                </c:pt>
                <c:pt idx="1">
                  <c:v>Moderado</c:v>
                </c:pt>
                <c:pt idx="2">
                  <c:v>Elevado</c:v>
                </c:pt>
              </c:strCache>
            </c:strRef>
          </c:cat>
          <c:val>
            <c:numRef>
              <c:f>Gráficos!$C$78:$E$78</c:f>
              <c:numCache>
                <c:formatCode>General</c:formatCode>
                <c:ptCount val="3"/>
                <c:pt idx="0">
                  <c:v>4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6BC3-4180-9DC7-F816E173E9F7}"/>
            </c:ext>
          </c:extLst>
        </c:ser>
        <c:ser>
          <c:idx val="2"/>
          <c:order val="2"/>
          <c:tx>
            <c:strRef>
              <c:f>Gráficos!$B$79</c:f>
              <c:strCache>
                <c:ptCount val="1"/>
                <c:pt idx="0">
                  <c:v>Gestão pedagógica da Escola</c:v>
                </c:pt>
              </c:strCache>
            </c:strRef>
          </c:tx>
          <c:spPr>
            <a:solidFill>
              <a:srgbClr val="A40000"/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Gráficos!$C$76:$E$76</c:f>
              <c:strCache>
                <c:ptCount val="3"/>
                <c:pt idx="0">
                  <c:v>Fraco</c:v>
                </c:pt>
                <c:pt idx="1">
                  <c:v>Moderado</c:v>
                </c:pt>
                <c:pt idx="2">
                  <c:v>Elevado</c:v>
                </c:pt>
              </c:strCache>
            </c:strRef>
          </c:cat>
          <c:val>
            <c:numRef>
              <c:f>Gráficos!$C$79:$E$79</c:f>
              <c:numCache>
                <c:formatCode>General</c:formatCode>
                <c:ptCount val="3"/>
                <c:pt idx="0">
                  <c:v>4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6BC3-4180-9DC7-F816E173E9F7}"/>
            </c:ext>
          </c:extLst>
        </c:ser>
        <c:ser>
          <c:idx val="3"/>
          <c:order val="3"/>
          <c:tx>
            <c:strRef>
              <c:f>Gráficos!$B$80</c:f>
              <c:strCache>
                <c:ptCount val="1"/>
                <c:pt idx="0">
                  <c:v>Aquisição de bens e serviços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Gráficos!$C$76:$E$76</c:f>
              <c:strCache>
                <c:ptCount val="3"/>
                <c:pt idx="0">
                  <c:v>Fraco</c:v>
                </c:pt>
                <c:pt idx="1">
                  <c:v>Moderado</c:v>
                </c:pt>
                <c:pt idx="2">
                  <c:v>Elevado</c:v>
                </c:pt>
              </c:strCache>
            </c:strRef>
          </c:cat>
          <c:val>
            <c:numRef>
              <c:f>Gráficos!$C$80:$E$80</c:f>
              <c:numCache>
                <c:formatCode>General</c:formatCode>
                <c:ptCount val="3"/>
                <c:pt idx="0">
                  <c:v>3</c:v>
                </c:pt>
                <c:pt idx="1">
                  <c:v>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6BC3-4180-9DC7-F816E173E9F7}"/>
            </c:ext>
          </c:extLst>
        </c:ser>
        <c:ser>
          <c:idx val="4"/>
          <c:order val="4"/>
          <c:tx>
            <c:strRef>
              <c:f>Gráficos!$B$81</c:f>
              <c:strCache>
                <c:ptCount val="1"/>
                <c:pt idx="0">
                  <c:v>Arrecadação de receita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Gráficos!$C$76:$E$76</c:f>
              <c:strCache>
                <c:ptCount val="3"/>
                <c:pt idx="0">
                  <c:v>Fraco</c:v>
                </c:pt>
                <c:pt idx="1">
                  <c:v>Moderado</c:v>
                </c:pt>
                <c:pt idx="2">
                  <c:v>Elevado</c:v>
                </c:pt>
              </c:strCache>
            </c:strRef>
          </c:cat>
          <c:val>
            <c:numRef>
              <c:f>Gráficos!$C$81:$E$81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4-6BC3-4180-9DC7-F816E173E9F7}"/>
            </c:ext>
          </c:extLst>
        </c:ser>
        <c:ser>
          <c:idx val="5"/>
          <c:order val="5"/>
          <c:tx>
            <c:strRef>
              <c:f>Gráficos!$B$82</c:f>
              <c:strCache>
                <c:ptCount val="1"/>
                <c:pt idx="0">
                  <c:v>Património – Cadastro e inventário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Gráficos!$C$76:$E$76</c:f>
              <c:strCache>
                <c:ptCount val="3"/>
                <c:pt idx="0">
                  <c:v>Fraco</c:v>
                </c:pt>
                <c:pt idx="1">
                  <c:v>Moderado</c:v>
                </c:pt>
                <c:pt idx="2">
                  <c:v>Elevado</c:v>
                </c:pt>
              </c:strCache>
            </c:strRef>
          </c:cat>
          <c:val>
            <c:numRef>
              <c:f>Gráficos!$C$82:$E$82</c:f>
              <c:numCache>
                <c:formatCode>General</c:formatCode>
                <c:ptCount val="3"/>
                <c:pt idx="0">
                  <c:v>4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6BC3-4180-9DC7-F816E173E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200766704"/>
        <c:axId val="200767264"/>
        <c:axId val="0"/>
      </c:bar3DChart>
      <c:catAx>
        <c:axId val="20076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0767264"/>
        <c:crosses val="autoZero"/>
        <c:auto val="1"/>
        <c:lblAlgn val="ctr"/>
        <c:lblOffset val="100"/>
        <c:noMultiLvlLbl val="0"/>
      </c:catAx>
      <c:valAx>
        <c:axId val="20076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0766704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1">
            <a:lumMod val="20000"/>
            <a:lumOff val="80000"/>
            <a:shade val="30000"/>
            <a:satMod val="115000"/>
          </a:schemeClr>
        </a:gs>
        <a:gs pos="50000">
          <a:schemeClr val="accent1">
            <a:lumMod val="20000"/>
            <a:lumOff val="80000"/>
            <a:shade val="67500"/>
            <a:satMod val="115000"/>
          </a:schemeClr>
        </a:gs>
        <a:gs pos="100000">
          <a:schemeClr val="accent1">
            <a:lumMod val="20000"/>
            <a:lumOff val="80000"/>
            <a:shade val="100000"/>
            <a:satMod val="115000"/>
          </a:schemeClr>
        </a:gs>
      </a:gsLst>
      <a:lin ang="10800000" scaled="1"/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sz="1400"/>
              <a:t>Avaliação final por tipologia de risco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Gráficos!$C$91</c:f>
              <c:strCache>
                <c:ptCount val="1"/>
                <c:pt idx="0">
                  <c:v>Sem avaliação do resultado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Gráficos!$B$92:$B$97</c:f>
              <c:strCache>
                <c:ptCount val="6"/>
                <c:pt idx="0">
                  <c:v>Área de Pessoal</c:v>
                </c:pt>
                <c:pt idx="1">
                  <c:v>Área de alunos</c:v>
                </c:pt>
                <c:pt idx="2">
                  <c:v>Gestão pedagógica da Escola</c:v>
                </c:pt>
                <c:pt idx="3">
                  <c:v>Aquisição de bens e serviços</c:v>
                </c:pt>
                <c:pt idx="4">
                  <c:v>Arrecadação de receita</c:v>
                </c:pt>
                <c:pt idx="5">
                  <c:v>Património – Cadastro e inventário</c:v>
                </c:pt>
              </c:strCache>
            </c:strRef>
          </c:cat>
          <c:val>
            <c:numRef>
              <c:f>Gráficos!$C$92:$C$97</c:f>
              <c:numCache>
                <c:formatCode>General</c:formatCode>
                <c:ptCount val="6"/>
                <c:pt idx="0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80-415D-BC61-ADA4AD5002AC}"/>
            </c:ext>
          </c:extLst>
        </c:ser>
        <c:ser>
          <c:idx val="1"/>
          <c:order val="1"/>
          <c:tx>
            <c:strRef>
              <c:f>Gráficos!$D$91</c:f>
              <c:strCache>
                <c:ptCount val="1"/>
                <c:pt idx="0">
                  <c:v>Não satisfatório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Gráficos!$B$92:$B$97</c:f>
              <c:strCache>
                <c:ptCount val="6"/>
                <c:pt idx="0">
                  <c:v>Área de Pessoal</c:v>
                </c:pt>
                <c:pt idx="1">
                  <c:v>Área de alunos</c:v>
                </c:pt>
                <c:pt idx="2">
                  <c:v>Gestão pedagógica da Escola</c:v>
                </c:pt>
                <c:pt idx="3">
                  <c:v>Aquisição de bens e serviços</c:v>
                </c:pt>
                <c:pt idx="4">
                  <c:v>Arrecadação de receita</c:v>
                </c:pt>
                <c:pt idx="5">
                  <c:v>Património – Cadastro e inventário</c:v>
                </c:pt>
              </c:strCache>
            </c:strRef>
          </c:cat>
          <c:val>
            <c:numRef>
              <c:f>Gráficos!$D$92:$D$97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ED80-415D-BC61-ADA4AD5002AC}"/>
            </c:ext>
          </c:extLst>
        </c:ser>
        <c:ser>
          <c:idx val="2"/>
          <c:order val="2"/>
          <c:tx>
            <c:strRef>
              <c:f>Gráficos!$E$91</c:f>
              <c:strCache>
                <c:ptCount val="1"/>
                <c:pt idx="0">
                  <c:v>Pouco satisfatório</c:v>
                </c:pt>
              </c:strCache>
            </c:strRef>
          </c:tx>
          <c:spPr>
            <a:solidFill>
              <a:srgbClr val="C00000"/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Gráficos!$B$92:$B$97</c:f>
              <c:strCache>
                <c:ptCount val="6"/>
                <c:pt idx="0">
                  <c:v>Área de Pessoal</c:v>
                </c:pt>
                <c:pt idx="1">
                  <c:v>Área de alunos</c:v>
                </c:pt>
                <c:pt idx="2">
                  <c:v>Gestão pedagógica da Escola</c:v>
                </c:pt>
                <c:pt idx="3">
                  <c:v>Aquisição de bens e serviços</c:v>
                </c:pt>
                <c:pt idx="4">
                  <c:v>Arrecadação de receita</c:v>
                </c:pt>
                <c:pt idx="5">
                  <c:v>Património – Cadastro e inventário</c:v>
                </c:pt>
              </c:strCache>
            </c:strRef>
          </c:cat>
          <c:val>
            <c:numRef>
              <c:f>Gráficos!$E$92:$E$97</c:f>
              <c:numCache>
                <c:formatCode>General</c:formatCode>
                <c:ptCount val="6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80-415D-BC61-ADA4AD5002AC}"/>
            </c:ext>
          </c:extLst>
        </c:ser>
        <c:ser>
          <c:idx val="3"/>
          <c:order val="3"/>
          <c:tx>
            <c:strRef>
              <c:f>Gráficos!$F$91</c:f>
              <c:strCache>
                <c:ptCount val="1"/>
                <c:pt idx="0">
                  <c:v>Satisfatório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Gráficos!$B$92:$B$97</c:f>
              <c:strCache>
                <c:ptCount val="6"/>
                <c:pt idx="0">
                  <c:v>Área de Pessoal</c:v>
                </c:pt>
                <c:pt idx="1">
                  <c:v>Área de alunos</c:v>
                </c:pt>
                <c:pt idx="2">
                  <c:v>Gestão pedagógica da Escola</c:v>
                </c:pt>
                <c:pt idx="3">
                  <c:v>Aquisição de bens e serviços</c:v>
                </c:pt>
                <c:pt idx="4">
                  <c:v>Arrecadação de receita</c:v>
                </c:pt>
                <c:pt idx="5">
                  <c:v>Património – Cadastro e inventário</c:v>
                </c:pt>
              </c:strCache>
            </c:strRef>
          </c:cat>
          <c:val>
            <c:numRef>
              <c:f>Gráficos!$F$92:$F$97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3-ED80-415D-BC61-ADA4AD5002AC}"/>
            </c:ext>
          </c:extLst>
        </c:ser>
        <c:ser>
          <c:idx val="4"/>
          <c:order val="4"/>
          <c:tx>
            <c:strRef>
              <c:f>Gráficos!$G$91</c:f>
              <c:strCache>
                <c:ptCount val="1"/>
                <c:pt idx="0">
                  <c:v>Muito satisfatório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Gráficos!$B$92:$B$97</c:f>
              <c:strCache>
                <c:ptCount val="6"/>
                <c:pt idx="0">
                  <c:v>Área de Pessoal</c:v>
                </c:pt>
                <c:pt idx="1">
                  <c:v>Área de alunos</c:v>
                </c:pt>
                <c:pt idx="2">
                  <c:v>Gestão pedagógica da Escola</c:v>
                </c:pt>
                <c:pt idx="3">
                  <c:v>Aquisição de bens e serviços</c:v>
                </c:pt>
                <c:pt idx="4">
                  <c:v>Arrecadação de receita</c:v>
                </c:pt>
                <c:pt idx="5">
                  <c:v>Património – Cadastro e inventário</c:v>
                </c:pt>
              </c:strCache>
            </c:strRef>
          </c:cat>
          <c:val>
            <c:numRef>
              <c:f>Gráficos!$G$92:$G$97</c:f>
              <c:numCache>
                <c:formatCode>General</c:formatCode>
                <c:ptCount val="6"/>
                <c:pt idx="0">
                  <c:v>9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80-415D-BC61-ADA4AD500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200679200"/>
        <c:axId val="200679760"/>
        <c:axId val="0"/>
      </c:bar3DChart>
      <c:catAx>
        <c:axId val="20067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0679760"/>
        <c:crosses val="autoZero"/>
        <c:auto val="1"/>
        <c:lblAlgn val="ctr"/>
        <c:lblOffset val="100"/>
        <c:noMultiLvlLbl val="0"/>
      </c:catAx>
      <c:valAx>
        <c:axId val="20067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067920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1">
            <a:lumMod val="20000"/>
            <a:lumOff val="80000"/>
            <a:shade val="30000"/>
            <a:satMod val="115000"/>
          </a:schemeClr>
        </a:gs>
        <a:gs pos="50000">
          <a:schemeClr val="accent1">
            <a:lumMod val="20000"/>
            <a:lumOff val="80000"/>
            <a:shade val="67500"/>
            <a:satMod val="115000"/>
          </a:schemeClr>
        </a:gs>
        <a:gs pos="100000">
          <a:schemeClr val="accent1">
            <a:lumMod val="20000"/>
            <a:lumOff val="80000"/>
            <a:shade val="100000"/>
            <a:satMod val="115000"/>
          </a:schemeClr>
        </a:gs>
      </a:gsLst>
      <a:lin ang="18900000" scaled="1"/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4803149606299213" l="0.70866141732283472" r="0.70866141732283472" t="0.74803149606299213" header="0.31496062992125984" footer="0.31496062992125984"/>
    <c:pageSetup paperSize="8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Avaliação da implementação das medidas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635985396145168E-2"/>
          <c:y val="0.32394559506158938"/>
          <c:w val="0.83625070644240806"/>
          <c:h val="0.6623747421226881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8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81B0-4B54-90A1-2A31179C6870}"/>
              </c:ext>
            </c:extLst>
          </c:dPt>
          <c:dPt>
            <c:idx val="1"/>
            <c:bubble3D val="0"/>
            <c:explosion val="34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81B0-4B54-90A1-2A31179C6870}"/>
              </c:ext>
            </c:extLst>
          </c:dPt>
          <c:dPt>
            <c:idx val="2"/>
            <c:bubble3D val="0"/>
            <c:explosion val="41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81B0-4B54-90A1-2A31179C6870}"/>
              </c:ext>
            </c:extLst>
          </c:dPt>
          <c:dPt>
            <c:idx val="3"/>
            <c:bubble3D val="0"/>
            <c:explosion val="21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81B0-4B54-90A1-2A31179C6870}"/>
              </c:ext>
            </c:extLst>
          </c:dPt>
          <c:dPt>
            <c:idx val="4"/>
            <c:bubble3D val="0"/>
            <c:explosion val="9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81B0-4B54-90A1-2A31179C6870}"/>
              </c:ext>
            </c:extLst>
          </c:dPt>
          <c:dLbls>
            <c:dLbl>
              <c:idx val="0"/>
              <c:layout>
                <c:manualLayout>
                  <c:x val="-5.812417437252318E-2"/>
                  <c:y val="-4.07470215994863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B0-4B54-90A1-2A31179C6870}"/>
                </c:ext>
              </c:extLst>
            </c:dLbl>
            <c:dLbl>
              <c:idx val="1"/>
              <c:layout>
                <c:manualLayout>
                  <c:x val="0.19087630624421284"/>
                  <c:y val="-0.205827752181535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B0-4B54-90A1-2A31179C6870}"/>
                </c:ext>
              </c:extLst>
            </c:dLbl>
            <c:dLbl>
              <c:idx val="2"/>
              <c:layout>
                <c:manualLayout>
                  <c:x val="-3.7205316178978959E-2"/>
                  <c:y val="-8.94533773641871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B0-4B54-90A1-2A31179C6870}"/>
                </c:ext>
              </c:extLst>
            </c:dLbl>
            <c:dLbl>
              <c:idx val="3"/>
              <c:layout>
                <c:manualLayout>
                  <c:x val="-0.13033905768383972"/>
                  <c:y val="-0.126768511642846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B0-4B54-90A1-2A31179C6870}"/>
                </c:ext>
              </c:extLst>
            </c:dLbl>
            <c:dLbl>
              <c:idx val="4"/>
              <c:layout>
                <c:manualLayout>
                  <c:x val="-6.9282507910810281E-2"/>
                  <c:y val="-0.1514985967248938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B0-4B54-90A1-2A31179C68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Gráficos!$B$8:$F$8</c:f>
              <c:strCache>
                <c:ptCount val="5"/>
                <c:pt idx="0">
                  <c:v>Sem avaliação</c:v>
                </c:pt>
                <c:pt idx="1">
                  <c:v>Não Satisfatório</c:v>
                </c:pt>
                <c:pt idx="2">
                  <c:v>Pouco Satisfatório</c:v>
                </c:pt>
                <c:pt idx="3">
                  <c:v>Satisfatório</c:v>
                </c:pt>
                <c:pt idx="4">
                  <c:v>Muito satisfatório</c:v>
                </c:pt>
              </c:strCache>
            </c:strRef>
          </c:cat>
          <c:val>
            <c:numRef>
              <c:f>Gráficos!$B$9:$F$9</c:f>
              <c:numCache>
                <c:formatCode>General</c:formatCode>
                <c:ptCount val="5"/>
                <c:pt idx="0">
                  <c:v>2</c:v>
                </c:pt>
                <c:pt idx="2">
                  <c:v>1</c:v>
                </c:pt>
                <c:pt idx="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1B0-4B54-90A1-2A31179C687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Implementação das medidas face ao risco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Gráficos!$B$20</c:f>
              <c:strCache>
                <c:ptCount val="1"/>
                <c:pt idx="0">
                  <c:v>Fraco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Gráficos!$C$19:$E$19</c:f>
              <c:strCache>
                <c:ptCount val="3"/>
                <c:pt idx="0">
                  <c:v>Implementado na totalidade</c:v>
                </c:pt>
                <c:pt idx="1">
                  <c:v>Implementado parcialmente</c:v>
                </c:pt>
                <c:pt idx="2">
                  <c:v>Não implementado</c:v>
                </c:pt>
              </c:strCache>
            </c:strRef>
          </c:cat>
          <c:val>
            <c:numRef>
              <c:f>Gráficos!$C$20:$E$20</c:f>
              <c:numCache>
                <c:formatCode>General</c:formatCode>
                <c:ptCount val="3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F4-422D-9530-FF2E7D461EBE}"/>
            </c:ext>
          </c:extLst>
        </c:ser>
        <c:ser>
          <c:idx val="1"/>
          <c:order val="1"/>
          <c:tx>
            <c:strRef>
              <c:f>Gráficos!$B$21</c:f>
              <c:strCache>
                <c:ptCount val="1"/>
                <c:pt idx="0">
                  <c:v>Moderado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Gráficos!$C$19:$E$19</c:f>
              <c:strCache>
                <c:ptCount val="3"/>
                <c:pt idx="0">
                  <c:v>Implementado na totalidade</c:v>
                </c:pt>
                <c:pt idx="1">
                  <c:v>Implementado parcialmente</c:v>
                </c:pt>
                <c:pt idx="2">
                  <c:v>Não implementado</c:v>
                </c:pt>
              </c:strCache>
            </c:strRef>
          </c:cat>
          <c:val>
            <c:numRef>
              <c:f>Gráficos!$C$21:$E$21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F4-422D-9530-FF2E7D461EBE}"/>
            </c:ext>
          </c:extLst>
        </c:ser>
        <c:ser>
          <c:idx val="2"/>
          <c:order val="2"/>
          <c:tx>
            <c:strRef>
              <c:f>Gráficos!$B$22</c:f>
              <c:strCache>
                <c:ptCount val="1"/>
                <c:pt idx="0">
                  <c:v>Elevado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Gráficos!$C$19:$E$19</c:f>
              <c:strCache>
                <c:ptCount val="3"/>
                <c:pt idx="0">
                  <c:v>Implementado na totalidade</c:v>
                </c:pt>
                <c:pt idx="1">
                  <c:v>Implementado parcialmente</c:v>
                </c:pt>
                <c:pt idx="2">
                  <c:v>Não implementado</c:v>
                </c:pt>
              </c:strCache>
            </c:strRef>
          </c:cat>
          <c:val>
            <c:numRef>
              <c:f>Gráficos!$C$22:$E$22</c:f>
              <c:numCache>
                <c:formatCode>General</c:formatCode>
                <c:ptCount val="3"/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F4-422D-9530-FF2E7D461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204432"/>
        <c:axId val="199204992"/>
        <c:axId val="0"/>
      </c:bar3DChart>
      <c:catAx>
        <c:axId val="19920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9204992"/>
        <c:crosses val="autoZero"/>
        <c:auto val="1"/>
        <c:lblAlgn val="ctr"/>
        <c:lblOffset val="100"/>
        <c:noMultiLvlLbl val="0"/>
      </c:catAx>
      <c:valAx>
        <c:axId val="19920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9204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Relação entre o risco e a implementação das medidas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Gráficos!$C$19</c:f>
              <c:strCache>
                <c:ptCount val="1"/>
                <c:pt idx="0">
                  <c:v>Implementado na totalidade</c:v>
                </c:pt>
              </c:strCache>
            </c:strRef>
          </c:tx>
          <c:spPr>
            <a:solidFill>
              <a:srgbClr val="9699DA"/>
            </a:solidFill>
            <a:ln>
              <a:noFill/>
            </a:ln>
            <a:effectLst/>
            <a:sp3d/>
          </c:spPr>
          <c:invertIfNegative val="0"/>
          <c:cat>
            <c:strRef>
              <c:f>Gráficos!$B$20:$B$22</c:f>
              <c:strCache>
                <c:ptCount val="3"/>
                <c:pt idx="0">
                  <c:v>Fraco</c:v>
                </c:pt>
                <c:pt idx="1">
                  <c:v>Moderado</c:v>
                </c:pt>
                <c:pt idx="2">
                  <c:v>Elevado</c:v>
                </c:pt>
              </c:strCache>
            </c:strRef>
          </c:cat>
          <c:val>
            <c:numRef>
              <c:f>Gráficos!$C$20:$C$22</c:f>
              <c:numCache>
                <c:formatCode>General</c:formatCode>
                <c:ptCount val="3"/>
                <c:pt idx="0">
                  <c:v>25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78-494F-8A6B-9E7FA53EB0A1}"/>
            </c:ext>
          </c:extLst>
        </c:ser>
        <c:ser>
          <c:idx val="1"/>
          <c:order val="1"/>
          <c:tx>
            <c:strRef>
              <c:f>Gráficos!$D$19</c:f>
              <c:strCache>
                <c:ptCount val="1"/>
                <c:pt idx="0">
                  <c:v>Implementado parcialmente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Gráficos!$B$20:$B$22</c:f>
              <c:strCache>
                <c:ptCount val="3"/>
                <c:pt idx="0">
                  <c:v>Fraco</c:v>
                </c:pt>
                <c:pt idx="1">
                  <c:v>Moderado</c:v>
                </c:pt>
                <c:pt idx="2">
                  <c:v>Elevado</c:v>
                </c:pt>
              </c:strCache>
            </c:strRef>
          </c:cat>
          <c:val>
            <c:numRef>
              <c:f>Gráficos!$D$20:$D$22</c:f>
              <c:numCache>
                <c:formatCode>General</c:formatCode>
                <c:ptCount val="3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78-494F-8A6B-9E7FA53EB0A1}"/>
            </c:ext>
          </c:extLst>
        </c:ser>
        <c:ser>
          <c:idx val="2"/>
          <c:order val="2"/>
          <c:tx>
            <c:strRef>
              <c:f>Gráficos!$E$19</c:f>
              <c:strCache>
                <c:ptCount val="1"/>
                <c:pt idx="0">
                  <c:v>Não implementado</c:v>
                </c:pt>
              </c:strCache>
            </c:strRef>
          </c:tx>
          <c:spPr>
            <a:solidFill>
              <a:srgbClr val="B1E3D2"/>
            </a:solidFill>
            <a:ln>
              <a:noFill/>
            </a:ln>
            <a:effectLst/>
            <a:sp3d/>
          </c:spPr>
          <c:invertIfNegative val="0"/>
          <c:cat>
            <c:strRef>
              <c:f>Gráficos!$B$20:$B$22</c:f>
              <c:strCache>
                <c:ptCount val="3"/>
                <c:pt idx="0">
                  <c:v>Fraco</c:v>
                </c:pt>
                <c:pt idx="1">
                  <c:v>Moderado</c:v>
                </c:pt>
                <c:pt idx="2">
                  <c:v>Elevado</c:v>
                </c:pt>
              </c:strCache>
            </c:strRef>
          </c:cat>
          <c:val>
            <c:numRef>
              <c:f>Gráficos!$E$20:$E$22</c:f>
              <c:numCache>
                <c:formatCode>General</c:formatCode>
                <c:ptCount val="3"/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78-494F-8A6B-9E7FA53EB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731152"/>
        <c:axId val="199731712"/>
        <c:axId val="0"/>
      </c:bar3DChart>
      <c:catAx>
        <c:axId val="19973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9731712"/>
        <c:crosses val="autoZero"/>
        <c:auto val="1"/>
        <c:lblAlgn val="ctr"/>
        <c:lblOffset val="100"/>
        <c:noMultiLvlLbl val="0"/>
      </c:catAx>
      <c:valAx>
        <c:axId val="199731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9731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Implementação parcial ou não implementação e o respetivo risco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Gráficos!$C$37</c:f>
              <c:strCache>
                <c:ptCount val="1"/>
                <c:pt idx="0">
                  <c:v>Implementado parcialmente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Gráficos!$B$38:$B$40</c:f>
              <c:strCache>
                <c:ptCount val="3"/>
                <c:pt idx="0">
                  <c:v>Fraco</c:v>
                </c:pt>
                <c:pt idx="1">
                  <c:v>Moderado</c:v>
                </c:pt>
                <c:pt idx="2">
                  <c:v>Elevado</c:v>
                </c:pt>
              </c:strCache>
            </c:strRef>
          </c:cat>
          <c:val>
            <c:numRef>
              <c:f>Gráficos!$C$38:$C$40</c:f>
              <c:numCache>
                <c:formatCode>General</c:formatCode>
                <c:ptCount val="3"/>
                <c:pt idx="1">
                  <c:v>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47AC-426A-AFB9-0FCA082DB914}"/>
            </c:ext>
          </c:extLst>
        </c:ser>
        <c:ser>
          <c:idx val="1"/>
          <c:order val="1"/>
          <c:tx>
            <c:strRef>
              <c:f>Gráficos!$D$37</c:f>
              <c:strCache>
                <c:ptCount val="1"/>
                <c:pt idx="0">
                  <c:v>Não implementado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Gráficos!$B$38:$B$40</c:f>
              <c:strCache>
                <c:ptCount val="3"/>
                <c:pt idx="0">
                  <c:v>Fraco</c:v>
                </c:pt>
                <c:pt idx="1">
                  <c:v>Moderado</c:v>
                </c:pt>
                <c:pt idx="2">
                  <c:v>Elevado</c:v>
                </c:pt>
              </c:strCache>
            </c:strRef>
          </c:cat>
          <c:val>
            <c:numRef>
              <c:f>Gráficos!$D$38:$D$40</c:f>
              <c:numCache>
                <c:formatCode>General</c:formatCode>
                <c:ptCount val="3"/>
                <c:pt idx="2">
                  <c:v>2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47AC-426A-AFB9-0FCA082DB914}"/>
            </c:ext>
          </c:extLst>
        </c:ser>
        <c:ser>
          <c:idx val="2"/>
          <c:order val="2"/>
          <c:tx>
            <c:strRef>
              <c:f>Gráficos!#REF!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Gráficos!$B$38:$B$40</c:f>
              <c:strCache>
                <c:ptCount val="3"/>
                <c:pt idx="0">
                  <c:v>Fraco</c:v>
                </c:pt>
                <c:pt idx="1">
                  <c:v>Moderado</c:v>
                </c:pt>
                <c:pt idx="2">
                  <c:v>Elevado</c:v>
                </c:pt>
              </c:strCache>
            </c:strRef>
          </c:cat>
          <c:val>
            <c:numRef>
              <c:f>Gráficos!#REF!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47AC-426A-AFB9-0FCA082DB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99735632"/>
        <c:axId val="199736192"/>
        <c:axId val="0"/>
      </c:bar3DChart>
      <c:catAx>
        <c:axId val="19973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9736192"/>
        <c:crosses val="autoZero"/>
        <c:auto val="1"/>
        <c:lblAlgn val="ctr"/>
        <c:lblOffset val="100"/>
        <c:noMultiLvlLbl val="0"/>
      </c:catAx>
      <c:valAx>
        <c:axId val="19973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97356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1">
            <a:lumMod val="20000"/>
            <a:lumOff val="80000"/>
            <a:shade val="30000"/>
            <a:satMod val="115000"/>
          </a:schemeClr>
        </a:gs>
        <a:gs pos="50000">
          <a:schemeClr val="accent1">
            <a:lumMod val="20000"/>
            <a:lumOff val="80000"/>
            <a:shade val="67500"/>
            <a:satMod val="115000"/>
          </a:schemeClr>
        </a:gs>
        <a:gs pos="100000">
          <a:schemeClr val="accent1">
            <a:lumMod val="20000"/>
            <a:lumOff val="80000"/>
            <a:shade val="100000"/>
            <a:satMod val="115000"/>
          </a:schemeClr>
        </a:gs>
      </a:gsLst>
      <a:lin ang="189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Implementação por tipo de risco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326919555400461"/>
          <c:y val="0.10501233169185731"/>
          <c:w val="0.7670227573243511"/>
          <c:h val="0.764540818089543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Gráficos!$C$51</c:f>
              <c:strCache>
                <c:ptCount val="1"/>
                <c:pt idx="0">
                  <c:v>Implementado na totalidade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Gráficos!$B$52:$B$57</c:f>
              <c:strCache>
                <c:ptCount val="6"/>
                <c:pt idx="0">
                  <c:v>Área de Pessoal</c:v>
                </c:pt>
                <c:pt idx="1">
                  <c:v>Área de alunos</c:v>
                </c:pt>
                <c:pt idx="2">
                  <c:v>Gestão pedagógica da Escola</c:v>
                </c:pt>
                <c:pt idx="3">
                  <c:v>Aquisição de bens e serviços</c:v>
                </c:pt>
                <c:pt idx="4">
                  <c:v>Arrecadação de receita</c:v>
                </c:pt>
                <c:pt idx="5">
                  <c:v>Património – Cadastro e inventário</c:v>
                </c:pt>
              </c:strCache>
            </c:strRef>
          </c:cat>
          <c:val>
            <c:numRef>
              <c:f>Gráficos!$C$52:$C$57</c:f>
              <c:numCache>
                <c:formatCode>General</c:formatCode>
                <c:ptCount val="6"/>
                <c:pt idx="0">
                  <c:v>9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71E8-4A47-B14B-4612CF853883}"/>
            </c:ext>
          </c:extLst>
        </c:ser>
        <c:ser>
          <c:idx val="1"/>
          <c:order val="1"/>
          <c:tx>
            <c:strRef>
              <c:f>Gráficos!$D$51</c:f>
              <c:strCache>
                <c:ptCount val="1"/>
                <c:pt idx="0">
                  <c:v>Implementado parcialmente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Gráficos!$B$52:$B$57</c:f>
              <c:strCache>
                <c:ptCount val="6"/>
                <c:pt idx="0">
                  <c:v>Área de Pessoal</c:v>
                </c:pt>
                <c:pt idx="1">
                  <c:v>Área de alunos</c:v>
                </c:pt>
                <c:pt idx="2">
                  <c:v>Gestão pedagógica da Escola</c:v>
                </c:pt>
                <c:pt idx="3">
                  <c:v>Aquisição de bens e serviços</c:v>
                </c:pt>
                <c:pt idx="4">
                  <c:v>Arrecadação de receita</c:v>
                </c:pt>
                <c:pt idx="5">
                  <c:v>Património – Cadastro e inventário</c:v>
                </c:pt>
              </c:strCache>
            </c:strRef>
          </c:cat>
          <c:val>
            <c:numRef>
              <c:f>Gráficos!$D$52:$D$57</c:f>
              <c:numCache>
                <c:formatCode>General</c:formatCode>
                <c:ptCount val="6"/>
                <c:pt idx="0">
                  <c:v>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71E8-4A47-B14B-4612CF853883}"/>
            </c:ext>
          </c:extLst>
        </c:ser>
        <c:ser>
          <c:idx val="2"/>
          <c:order val="2"/>
          <c:tx>
            <c:strRef>
              <c:f>Gráficos!$E$51</c:f>
              <c:strCache>
                <c:ptCount val="1"/>
                <c:pt idx="0">
                  <c:v>Não implementado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Gráficos!$B$52:$B$57</c:f>
              <c:strCache>
                <c:ptCount val="6"/>
                <c:pt idx="0">
                  <c:v>Área de Pessoal</c:v>
                </c:pt>
                <c:pt idx="1">
                  <c:v>Área de alunos</c:v>
                </c:pt>
                <c:pt idx="2">
                  <c:v>Gestão pedagógica da Escola</c:v>
                </c:pt>
                <c:pt idx="3">
                  <c:v>Aquisição de bens e serviços</c:v>
                </c:pt>
                <c:pt idx="4">
                  <c:v>Arrecadação de receita</c:v>
                </c:pt>
                <c:pt idx="5">
                  <c:v>Património – Cadastro e inventário</c:v>
                </c:pt>
              </c:strCache>
            </c:strRef>
          </c:cat>
          <c:val>
            <c:numRef>
              <c:f>Gráficos!$E$52:$E$57</c:f>
              <c:numCache>
                <c:formatCode>General</c:formatCode>
                <c:ptCount val="6"/>
                <c:pt idx="0">
                  <c:v>1</c:v>
                </c:pt>
                <c:pt idx="5">
                  <c:v>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71E8-4A47-B14B-4612CF853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888384"/>
        <c:axId val="199888944"/>
        <c:axId val="0"/>
      </c:bar3DChart>
      <c:catAx>
        <c:axId val="199888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9888944"/>
        <c:crosses val="autoZero"/>
        <c:auto val="1"/>
        <c:lblAlgn val="ctr"/>
        <c:lblOffset val="100"/>
        <c:noMultiLvlLbl val="0"/>
      </c:catAx>
      <c:valAx>
        <c:axId val="199888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9888384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1">
            <a:lumMod val="20000"/>
            <a:lumOff val="80000"/>
            <a:shade val="30000"/>
            <a:satMod val="115000"/>
          </a:schemeClr>
        </a:gs>
        <a:gs pos="50000">
          <a:schemeClr val="accent1">
            <a:lumMod val="20000"/>
            <a:lumOff val="80000"/>
            <a:shade val="67500"/>
            <a:satMod val="115000"/>
          </a:schemeClr>
        </a:gs>
        <a:gs pos="100000">
          <a:schemeClr val="accent1">
            <a:lumMod val="20000"/>
            <a:lumOff val="80000"/>
            <a:shade val="100000"/>
            <a:satMod val="115000"/>
          </a:schemeClr>
        </a:gs>
      </a:gsLst>
      <a:lin ang="27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Tipo de risco face a avaliação da implementação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Gráficos!$B$64</c:f>
              <c:strCache>
                <c:ptCount val="1"/>
                <c:pt idx="0">
                  <c:v>Área de Pessoal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Gráficos!$C$63:$G$63</c:f>
              <c:strCache>
                <c:ptCount val="5"/>
                <c:pt idx="0">
                  <c:v>Sem avaliação</c:v>
                </c:pt>
                <c:pt idx="1">
                  <c:v>Não Satisfatório</c:v>
                </c:pt>
                <c:pt idx="2">
                  <c:v>Pouco Satisfatório</c:v>
                </c:pt>
                <c:pt idx="3">
                  <c:v>Satisfatório</c:v>
                </c:pt>
                <c:pt idx="4">
                  <c:v>Muito satisfatório</c:v>
                </c:pt>
              </c:strCache>
            </c:strRef>
          </c:cat>
          <c:val>
            <c:numRef>
              <c:f>Gráficos!$C$64:$G$64</c:f>
              <c:numCache>
                <c:formatCode>General</c:formatCode>
                <c:ptCount val="5"/>
                <c:pt idx="0">
                  <c:v>1</c:v>
                </c:pt>
                <c:pt idx="2">
                  <c:v>1</c:v>
                </c:pt>
                <c:pt idx="4">
                  <c:v>9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4F00-4F0C-A60F-C51BE662DC94}"/>
            </c:ext>
          </c:extLst>
        </c:ser>
        <c:ser>
          <c:idx val="1"/>
          <c:order val="1"/>
          <c:tx>
            <c:strRef>
              <c:f>Gráficos!$B$65</c:f>
              <c:strCache>
                <c:ptCount val="1"/>
                <c:pt idx="0">
                  <c:v>Área de alunos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Gráficos!$C$63:$G$63</c:f>
              <c:strCache>
                <c:ptCount val="5"/>
                <c:pt idx="0">
                  <c:v>Sem avaliação</c:v>
                </c:pt>
                <c:pt idx="1">
                  <c:v>Não Satisfatório</c:v>
                </c:pt>
                <c:pt idx="2">
                  <c:v>Pouco Satisfatório</c:v>
                </c:pt>
                <c:pt idx="3">
                  <c:v>Satisfatório</c:v>
                </c:pt>
                <c:pt idx="4">
                  <c:v>Muito satisfatório</c:v>
                </c:pt>
              </c:strCache>
            </c:strRef>
          </c:cat>
          <c:val>
            <c:numRef>
              <c:f>Gráficos!$C$65:$G$65</c:f>
              <c:numCache>
                <c:formatCode>General</c:formatCode>
                <c:ptCount val="5"/>
                <c:pt idx="4">
                  <c:v>4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4F00-4F0C-A60F-C51BE662DC94}"/>
            </c:ext>
          </c:extLst>
        </c:ser>
        <c:ser>
          <c:idx val="2"/>
          <c:order val="2"/>
          <c:tx>
            <c:strRef>
              <c:f>Gráficos!$B$66</c:f>
              <c:strCache>
                <c:ptCount val="1"/>
                <c:pt idx="0">
                  <c:v>Gestão pedagógica da Escola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Gráficos!$C$63:$G$63</c:f>
              <c:strCache>
                <c:ptCount val="5"/>
                <c:pt idx="0">
                  <c:v>Sem avaliação</c:v>
                </c:pt>
                <c:pt idx="1">
                  <c:v>Não Satisfatório</c:v>
                </c:pt>
                <c:pt idx="2">
                  <c:v>Pouco Satisfatório</c:v>
                </c:pt>
                <c:pt idx="3">
                  <c:v>Satisfatório</c:v>
                </c:pt>
                <c:pt idx="4">
                  <c:v>Muito satisfatório</c:v>
                </c:pt>
              </c:strCache>
            </c:strRef>
          </c:cat>
          <c:val>
            <c:numRef>
              <c:f>Gráficos!$C$66:$G$66</c:f>
              <c:numCache>
                <c:formatCode>General</c:formatCode>
                <c:ptCount val="5"/>
                <c:pt idx="4">
                  <c:v>4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4F00-4F0C-A60F-C51BE662DC94}"/>
            </c:ext>
          </c:extLst>
        </c:ser>
        <c:ser>
          <c:idx val="3"/>
          <c:order val="3"/>
          <c:tx>
            <c:strRef>
              <c:f>Gráficos!$B$67</c:f>
              <c:strCache>
                <c:ptCount val="1"/>
                <c:pt idx="0">
                  <c:v>Aquisição de bens e serviços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Gráficos!$C$63:$G$63</c:f>
              <c:strCache>
                <c:ptCount val="5"/>
                <c:pt idx="0">
                  <c:v>Sem avaliação</c:v>
                </c:pt>
                <c:pt idx="1">
                  <c:v>Não Satisfatório</c:v>
                </c:pt>
                <c:pt idx="2">
                  <c:v>Pouco Satisfatório</c:v>
                </c:pt>
                <c:pt idx="3">
                  <c:v>Satisfatório</c:v>
                </c:pt>
                <c:pt idx="4">
                  <c:v>Muito satisfatório</c:v>
                </c:pt>
              </c:strCache>
            </c:strRef>
          </c:cat>
          <c:val>
            <c:numRef>
              <c:f>Gráficos!$C$67:$G$67</c:f>
              <c:numCache>
                <c:formatCode>General</c:formatCode>
                <c:ptCount val="5"/>
                <c:pt idx="4">
                  <c:v>4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4F00-4F0C-A60F-C51BE662DC94}"/>
            </c:ext>
          </c:extLst>
        </c:ser>
        <c:ser>
          <c:idx val="4"/>
          <c:order val="4"/>
          <c:tx>
            <c:strRef>
              <c:f>Gráficos!$B$68</c:f>
              <c:strCache>
                <c:ptCount val="1"/>
                <c:pt idx="0">
                  <c:v>Arrecadação de receita</c:v>
                </c:pt>
              </c:strCache>
            </c:strRef>
          </c:tx>
          <c:spPr>
            <a:solidFill>
              <a:srgbClr val="002060"/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Gráficos!$C$63:$G$63</c:f>
              <c:strCache>
                <c:ptCount val="5"/>
                <c:pt idx="0">
                  <c:v>Sem avaliação</c:v>
                </c:pt>
                <c:pt idx="1">
                  <c:v>Não Satisfatório</c:v>
                </c:pt>
                <c:pt idx="2">
                  <c:v>Pouco Satisfatório</c:v>
                </c:pt>
                <c:pt idx="3">
                  <c:v>Satisfatório</c:v>
                </c:pt>
                <c:pt idx="4">
                  <c:v>Muito satisfatório</c:v>
                </c:pt>
              </c:strCache>
            </c:strRef>
          </c:cat>
          <c:val>
            <c:numRef>
              <c:f>Gráficos!$C$68:$G$68</c:f>
              <c:numCache>
                <c:formatCode>General</c:formatCode>
                <c:ptCount val="5"/>
                <c:pt idx="4">
                  <c:v>4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4-4F00-4F0C-A60F-C51BE662DC94}"/>
            </c:ext>
          </c:extLst>
        </c:ser>
        <c:ser>
          <c:idx val="5"/>
          <c:order val="5"/>
          <c:tx>
            <c:strRef>
              <c:f>Gráficos!$B$69</c:f>
              <c:strCache>
                <c:ptCount val="1"/>
                <c:pt idx="0">
                  <c:v>Património – Cadastro e inventário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Gráficos!$C$63:$G$63</c:f>
              <c:strCache>
                <c:ptCount val="5"/>
                <c:pt idx="0">
                  <c:v>Sem avaliação</c:v>
                </c:pt>
                <c:pt idx="1">
                  <c:v>Não Satisfatório</c:v>
                </c:pt>
                <c:pt idx="2">
                  <c:v>Pouco Satisfatório</c:v>
                </c:pt>
                <c:pt idx="3">
                  <c:v>Satisfatório</c:v>
                </c:pt>
                <c:pt idx="4">
                  <c:v>Muito satisfatório</c:v>
                </c:pt>
              </c:strCache>
            </c:strRef>
          </c:cat>
          <c:val>
            <c:numRef>
              <c:f>Gráficos!$C$69:$G$69</c:f>
              <c:numCache>
                <c:formatCode>General</c:formatCode>
                <c:ptCount val="5"/>
                <c:pt idx="0">
                  <c:v>1</c:v>
                </c:pt>
                <c:pt idx="4">
                  <c:v>5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4F00-4F0C-A60F-C51BE662D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200177792"/>
        <c:axId val="200178352"/>
        <c:axId val="0"/>
      </c:bar3DChart>
      <c:catAx>
        <c:axId val="20017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0178352"/>
        <c:crosses val="autoZero"/>
        <c:auto val="1"/>
        <c:lblAlgn val="ctr"/>
        <c:lblOffset val="100"/>
        <c:noMultiLvlLbl val="0"/>
      </c:catAx>
      <c:valAx>
        <c:axId val="20017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017779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1">
            <a:lumMod val="20000"/>
            <a:lumOff val="80000"/>
            <a:shade val="30000"/>
            <a:satMod val="115000"/>
          </a:schemeClr>
        </a:gs>
        <a:gs pos="50000">
          <a:schemeClr val="accent1">
            <a:lumMod val="20000"/>
            <a:lumOff val="80000"/>
            <a:shade val="67500"/>
            <a:satMod val="115000"/>
          </a:schemeClr>
        </a:gs>
        <a:gs pos="100000">
          <a:schemeClr val="accent1">
            <a:lumMod val="20000"/>
            <a:lumOff val="80000"/>
            <a:shade val="100000"/>
            <a:satMod val="115000"/>
          </a:schemeClr>
        </a:gs>
      </a:gsLst>
      <a:lin ang="18900000" scaled="1"/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sz="1200"/>
              <a:t>Avaliação das medidas por tipologia de risco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Gráficos!$C$63</c:f>
              <c:strCache>
                <c:ptCount val="1"/>
                <c:pt idx="0">
                  <c:v>Sem avaliação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Gráficos!$B$64:$B$69</c:f>
              <c:strCache>
                <c:ptCount val="6"/>
                <c:pt idx="0">
                  <c:v>Área de Pessoal</c:v>
                </c:pt>
                <c:pt idx="1">
                  <c:v>Área de alunos</c:v>
                </c:pt>
                <c:pt idx="2">
                  <c:v>Gestão pedagógica da Escola</c:v>
                </c:pt>
                <c:pt idx="3">
                  <c:v>Aquisição de bens e serviços</c:v>
                </c:pt>
                <c:pt idx="4">
                  <c:v>Arrecadação de receita</c:v>
                </c:pt>
                <c:pt idx="5">
                  <c:v>Património – Cadastro e inventário</c:v>
                </c:pt>
              </c:strCache>
            </c:strRef>
          </c:cat>
          <c:val>
            <c:numRef>
              <c:f>Gráficos!$C$64:$C$69</c:f>
              <c:numCache>
                <c:formatCode>General</c:formatCode>
                <c:ptCount val="6"/>
                <c:pt idx="0">
                  <c:v>1</c:v>
                </c:pt>
                <c:pt idx="5">
                  <c:v>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1018-4B29-B932-C4741181D760}"/>
            </c:ext>
          </c:extLst>
        </c:ser>
        <c:ser>
          <c:idx val="1"/>
          <c:order val="1"/>
          <c:tx>
            <c:strRef>
              <c:f>Gráficos!$D$63</c:f>
              <c:strCache>
                <c:ptCount val="1"/>
                <c:pt idx="0">
                  <c:v>Não Satisfatório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Gráficos!$B$64:$B$69</c:f>
              <c:strCache>
                <c:ptCount val="6"/>
                <c:pt idx="0">
                  <c:v>Área de Pessoal</c:v>
                </c:pt>
                <c:pt idx="1">
                  <c:v>Área de alunos</c:v>
                </c:pt>
                <c:pt idx="2">
                  <c:v>Gestão pedagógica da Escola</c:v>
                </c:pt>
                <c:pt idx="3">
                  <c:v>Aquisição de bens e serviços</c:v>
                </c:pt>
                <c:pt idx="4">
                  <c:v>Arrecadação de receita</c:v>
                </c:pt>
                <c:pt idx="5">
                  <c:v>Património – Cadastro e inventário</c:v>
                </c:pt>
              </c:strCache>
            </c:strRef>
          </c:cat>
          <c:val>
            <c:numRef>
              <c:f>Gráficos!$D$64:$D$69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1018-4B29-B932-C4741181D760}"/>
            </c:ext>
          </c:extLst>
        </c:ser>
        <c:ser>
          <c:idx val="2"/>
          <c:order val="2"/>
          <c:tx>
            <c:strRef>
              <c:f>Gráficos!$E$63</c:f>
              <c:strCache>
                <c:ptCount val="1"/>
                <c:pt idx="0">
                  <c:v>Pouco Satisfatório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Gráficos!$B$64:$B$69</c:f>
              <c:strCache>
                <c:ptCount val="6"/>
                <c:pt idx="0">
                  <c:v>Área de Pessoal</c:v>
                </c:pt>
                <c:pt idx="1">
                  <c:v>Área de alunos</c:v>
                </c:pt>
                <c:pt idx="2">
                  <c:v>Gestão pedagógica da Escola</c:v>
                </c:pt>
                <c:pt idx="3">
                  <c:v>Aquisição de bens e serviços</c:v>
                </c:pt>
                <c:pt idx="4">
                  <c:v>Arrecadação de receita</c:v>
                </c:pt>
                <c:pt idx="5">
                  <c:v>Património – Cadastro e inventário</c:v>
                </c:pt>
              </c:strCache>
            </c:strRef>
          </c:cat>
          <c:val>
            <c:numRef>
              <c:f>Gráficos!$E$64:$E$69</c:f>
              <c:numCache>
                <c:formatCode>General</c:formatCode>
                <c:ptCount val="6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18-4B29-B932-C4741181D760}"/>
            </c:ext>
          </c:extLst>
        </c:ser>
        <c:ser>
          <c:idx val="3"/>
          <c:order val="3"/>
          <c:tx>
            <c:strRef>
              <c:f>Gráficos!$F$63</c:f>
              <c:strCache>
                <c:ptCount val="1"/>
                <c:pt idx="0">
                  <c:v>Satisfatório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Gráficos!$B$64:$B$69</c:f>
              <c:strCache>
                <c:ptCount val="6"/>
                <c:pt idx="0">
                  <c:v>Área de Pessoal</c:v>
                </c:pt>
                <c:pt idx="1">
                  <c:v>Área de alunos</c:v>
                </c:pt>
                <c:pt idx="2">
                  <c:v>Gestão pedagógica da Escola</c:v>
                </c:pt>
                <c:pt idx="3">
                  <c:v>Aquisição de bens e serviços</c:v>
                </c:pt>
                <c:pt idx="4">
                  <c:v>Arrecadação de receita</c:v>
                </c:pt>
                <c:pt idx="5">
                  <c:v>Património – Cadastro e inventário</c:v>
                </c:pt>
              </c:strCache>
            </c:strRef>
          </c:cat>
          <c:val>
            <c:numRef>
              <c:f>Gráficos!$F$64:$F$69</c:f>
              <c:numCache>
                <c:formatCode>General</c:formatCode>
                <c:ptCount val="6"/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1018-4B29-B932-C4741181D760}"/>
            </c:ext>
          </c:extLst>
        </c:ser>
        <c:ser>
          <c:idx val="4"/>
          <c:order val="4"/>
          <c:tx>
            <c:strRef>
              <c:f>Gráficos!$G$63</c:f>
              <c:strCache>
                <c:ptCount val="1"/>
                <c:pt idx="0">
                  <c:v>Muito satisfatório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Gráficos!$B$64:$B$69</c:f>
              <c:strCache>
                <c:ptCount val="6"/>
                <c:pt idx="0">
                  <c:v>Área de Pessoal</c:v>
                </c:pt>
                <c:pt idx="1">
                  <c:v>Área de alunos</c:v>
                </c:pt>
                <c:pt idx="2">
                  <c:v>Gestão pedagógica da Escola</c:v>
                </c:pt>
                <c:pt idx="3">
                  <c:v>Aquisição de bens e serviços</c:v>
                </c:pt>
                <c:pt idx="4">
                  <c:v>Arrecadação de receita</c:v>
                </c:pt>
                <c:pt idx="5">
                  <c:v>Património – Cadastro e inventário</c:v>
                </c:pt>
              </c:strCache>
            </c:strRef>
          </c:cat>
          <c:val>
            <c:numRef>
              <c:f>Gráficos!$G$64:$G$69</c:f>
              <c:numCache>
                <c:formatCode>General</c:formatCode>
                <c:ptCount val="6"/>
                <c:pt idx="0">
                  <c:v>9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4-1018-4B29-B932-C4741181D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200183392"/>
        <c:axId val="200183952"/>
        <c:axId val="0"/>
      </c:bar3DChart>
      <c:catAx>
        <c:axId val="200183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0183952"/>
        <c:crosses val="autoZero"/>
        <c:auto val="1"/>
        <c:lblAlgn val="ctr"/>
        <c:lblOffset val="100"/>
        <c:noMultiLvlLbl val="0"/>
      </c:catAx>
      <c:valAx>
        <c:axId val="200183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018339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1">
            <a:lumMod val="20000"/>
            <a:lumOff val="80000"/>
            <a:shade val="30000"/>
            <a:satMod val="115000"/>
          </a:schemeClr>
        </a:gs>
        <a:gs pos="50000">
          <a:schemeClr val="accent1">
            <a:lumMod val="20000"/>
            <a:lumOff val="80000"/>
            <a:shade val="67500"/>
            <a:satMod val="115000"/>
          </a:schemeClr>
        </a:gs>
        <a:gs pos="100000">
          <a:schemeClr val="accent1">
            <a:lumMod val="20000"/>
            <a:lumOff val="80000"/>
            <a:shade val="100000"/>
            <a:satMod val="115000"/>
          </a:schemeClr>
        </a:gs>
      </a:gsLst>
      <a:lin ang="18900000" scaled="1"/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Grau de risco e área de risco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Gráficos!$C$76</c:f>
              <c:strCache>
                <c:ptCount val="1"/>
                <c:pt idx="0">
                  <c:v>Fraco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Gráficos!$B$77:$B$82</c:f>
              <c:strCache>
                <c:ptCount val="6"/>
                <c:pt idx="0">
                  <c:v>Área de Pessoal</c:v>
                </c:pt>
                <c:pt idx="1">
                  <c:v>Área de alunos</c:v>
                </c:pt>
                <c:pt idx="2">
                  <c:v>Gestão pedagógica da Escola</c:v>
                </c:pt>
                <c:pt idx="3">
                  <c:v>Aquisição de bens e serviços</c:v>
                </c:pt>
                <c:pt idx="4">
                  <c:v>Arrecadação de receita</c:v>
                </c:pt>
                <c:pt idx="5">
                  <c:v>Património – Cadastro e inventário</c:v>
                </c:pt>
              </c:strCache>
            </c:strRef>
          </c:cat>
          <c:val>
            <c:numRef>
              <c:f>Gráficos!$C$77:$C$82</c:f>
              <c:numCache>
                <c:formatCode>General</c:formatCode>
                <c:ptCount val="6"/>
                <c:pt idx="0">
                  <c:v>9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EB55-4EA4-A993-9AA115122399}"/>
            </c:ext>
          </c:extLst>
        </c:ser>
        <c:ser>
          <c:idx val="1"/>
          <c:order val="1"/>
          <c:tx>
            <c:strRef>
              <c:f>Gráficos!$D$76</c:f>
              <c:strCache>
                <c:ptCount val="1"/>
                <c:pt idx="0">
                  <c:v>Moderado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Gráficos!$B$77:$B$82</c:f>
              <c:strCache>
                <c:ptCount val="6"/>
                <c:pt idx="0">
                  <c:v>Área de Pessoal</c:v>
                </c:pt>
                <c:pt idx="1">
                  <c:v>Área de alunos</c:v>
                </c:pt>
                <c:pt idx="2">
                  <c:v>Gestão pedagógica da Escola</c:v>
                </c:pt>
                <c:pt idx="3">
                  <c:v>Aquisição de bens e serviços</c:v>
                </c:pt>
                <c:pt idx="4">
                  <c:v>Arrecadação de receita</c:v>
                </c:pt>
                <c:pt idx="5">
                  <c:v>Património – Cadastro e inventário</c:v>
                </c:pt>
              </c:strCache>
            </c:strRef>
          </c:cat>
          <c:val>
            <c:numRef>
              <c:f>Gráficos!$D$77:$D$82</c:f>
              <c:numCache>
                <c:formatCode>General</c:formatCode>
                <c:ptCount val="6"/>
                <c:pt idx="0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EB55-4EA4-A993-9AA115122399}"/>
            </c:ext>
          </c:extLst>
        </c:ser>
        <c:ser>
          <c:idx val="2"/>
          <c:order val="2"/>
          <c:tx>
            <c:strRef>
              <c:f>Gráficos!$E$76</c:f>
              <c:strCache>
                <c:ptCount val="1"/>
                <c:pt idx="0">
                  <c:v>Elevado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Gráficos!$B$77:$B$82</c:f>
              <c:strCache>
                <c:ptCount val="6"/>
                <c:pt idx="0">
                  <c:v>Área de Pessoal</c:v>
                </c:pt>
                <c:pt idx="1">
                  <c:v>Área de alunos</c:v>
                </c:pt>
                <c:pt idx="2">
                  <c:v>Gestão pedagógica da Escola</c:v>
                </c:pt>
                <c:pt idx="3">
                  <c:v>Aquisição de bens e serviços</c:v>
                </c:pt>
                <c:pt idx="4">
                  <c:v>Arrecadação de receita</c:v>
                </c:pt>
                <c:pt idx="5">
                  <c:v>Património – Cadastro e inventário</c:v>
                </c:pt>
              </c:strCache>
            </c:strRef>
          </c:cat>
          <c:val>
            <c:numRef>
              <c:f>Gráficos!$E$77:$E$82</c:f>
              <c:numCache>
                <c:formatCode>General</c:formatCode>
                <c:ptCount val="6"/>
                <c:pt idx="0">
                  <c:v>1</c:v>
                </c:pt>
                <c:pt idx="5">
                  <c:v>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EB55-4EA4-A993-9AA115122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200301776"/>
        <c:axId val="200302336"/>
        <c:axId val="0"/>
      </c:bar3DChart>
      <c:catAx>
        <c:axId val="200301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0302336"/>
        <c:crosses val="autoZero"/>
        <c:auto val="1"/>
        <c:lblAlgn val="ctr"/>
        <c:lblOffset val="100"/>
        <c:noMultiLvlLbl val="0"/>
      </c:catAx>
      <c:valAx>
        <c:axId val="200302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030177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1">
            <a:lumMod val="20000"/>
            <a:lumOff val="80000"/>
            <a:shade val="30000"/>
            <a:satMod val="115000"/>
          </a:schemeClr>
        </a:gs>
        <a:gs pos="50000">
          <a:schemeClr val="accent1">
            <a:lumMod val="20000"/>
            <a:lumOff val="80000"/>
            <a:shade val="67500"/>
            <a:satMod val="115000"/>
          </a:schemeClr>
        </a:gs>
        <a:gs pos="100000">
          <a:schemeClr val="accent1">
            <a:lumMod val="20000"/>
            <a:lumOff val="80000"/>
            <a:shade val="100000"/>
            <a:satMod val="115000"/>
          </a:schemeClr>
        </a:gs>
      </a:gsLst>
      <a:lin ang="18900000" scaled="1"/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114299</xdr:colOff>
      <xdr:row>0</xdr:row>
      <xdr:rowOff>80961</xdr:rowOff>
    </xdr:from>
    <xdr:to>
      <xdr:col>17</xdr:col>
      <xdr:colOff>323849</xdr:colOff>
      <xdr:row>13</xdr:row>
      <xdr:rowOff>85724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419099</xdr:colOff>
      <xdr:row>0</xdr:row>
      <xdr:rowOff>109536</xdr:rowOff>
    </xdr:from>
    <xdr:to>
      <xdr:col>29</xdr:col>
      <xdr:colOff>314324</xdr:colOff>
      <xdr:row>13</xdr:row>
      <xdr:rowOff>19049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114300</xdr:colOff>
      <xdr:row>13</xdr:row>
      <xdr:rowOff>147637</xdr:rowOff>
    </xdr:from>
    <xdr:to>
      <xdr:col>17</xdr:col>
      <xdr:colOff>180975</xdr:colOff>
      <xdr:row>30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571499</xdr:colOff>
      <xdr:row>14</xdr:row>
      <xdr:rowOff>4761</xdr:rowOff>
    </xdr:from>
    <xdr:to>
      <xdr:col>29</xdr:col>
      <xdr:colOff>561974</xdr:colOff>
      <xdr:row>30</xdr:row>
      <xdr:rowOff>57149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114300</xdr:colOff>
      <xdr:row>30</xdr:row>
      <xdr:rowOff>100012</xdr:rowOff>
    </xdr:from>
    <xdr:to>
      <xdr:col>17</xdr:col>
      <xdr:colOff>219075</xdr:colOff>
      <xdr:row>47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114299</xdr:colOff>
      <xdr:row>47</xdr:row>
      <xdr:rowOff>61910</xdr:rowOff>
    </xdr:from>
    <xdr:to>
      <xdr:col>19</xdr:col>
      <xdr:colOff>581025</xdr:colOff>
      <xdr:row>65</xdr:row>
      <xdr:rowOff>152399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104774</xdr:colOff>
      <xdr:row>66</xdr:row>
      <xdr:rowOff>23812</xdr:rowOff>
    </xdr:from>
    <xdr:to>
      <xdr:col>17</xdr:col>
      <xdr:colOff>400049</xdr:colOff>
      <xdr:row>82</xdr:row>
      <xdr:rowOff>57150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438149</xdr:colOff>
      <xdr:row>66</xdr:row>
      <xdr:rowOff>14287</xdr:rowOff>
    </xdr:from>
    <xdr:to>
      <xdr:col>30</xdr:col>
      <xdr:colOff>85725</xdr:colOff>
      <xdr:row>84</xdr:row>
      <xdr:rowOff>85725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19050</xdr:colOff>
      <xdr:row>85</xdr:row>
      <xdr:rowOff>95249</xdr:rowOff>
    </xdr:from>
    <xdr:to>
      <xdr:col>17</xdr:col>
      <xdr:colOff>247650</xdr:colOff>
      <xdr:row>104</xdr:row>
      <xdr:rowOff>23812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438150</xdr:colOff>
      <xdr:row>85</xdr:row>
      <xdr:rowOff>23811</xdr:rowOff>
    </xdr:from>
    <xdr:to>
      <xdr:col>32</xdr:col>
      <xdr:colOff>449036</xdr:colOff>
      <xdr:row>105</xdr:row>
      <xdr:rowOff>176892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22859</xdr:colOff>
      <xdr:row>104</xdr:row>
      <xdr:rowOff>128585</xdr:rowOff>
    </xdr:from>
    <xdr:to>
      <xdr:col>16</xdr:col>
      <xdr:colOff>241300</xdr:colOff>
      <xdr:row>130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07"/>
  <sheetViews>
    <sheetView tabSelected="1" zoomScale="90" zoomScaleNormal="90" workbookViewId="0">
      <pane ySplit="3" topLeftCell="A4" activePane="bottomLeft" state="frozen"/>
      <selection activeCell="I1" sqref="I1"/>
      <selection pane="bottomLeft" activeCell="F6" sqref="F6"/>
    </sheetView>
  </sheetViews>
  <sheetFormatPr defaultColWidth="26.7109375" defaultRowHeight="49.9" customHeight="1" x14ac:dyDescent="0.25"/>
  <cols>
    <col min="1" max="1" width="14.7109375" customWidth="1"/>
    <col min="2" max="2" width="24.5703125" bestFit="1" customWidth="1"/>
    <col min="3" max="3" width="28.7109375" bestFit="1" customWidth="1"/>
    <col min="4" max="4" width="45.5703125" bestFit="1" customWidth="1"/>
    <col min="5" max="5" width="19" bestFit="1" customWidth="1"/>
    <col min="6" max="6" width="18.85546875" bestFit="1" customWidth="1"/>
    <col min="7" max="7" width="13.5703125" bestFit="1" customWidth="1"/>
    <col min="8" max="8" width="41.7109375" customWidth="1"/>
    <col min="9" max="9" width="49.7109375" bestFit="1" customWidth="1"/>
    <col min="10" max="10" width="18.85546875" customWidth="1"/>
    <col min="11" max="11" width="20.140625" bestFit="1" customWidth="1"/>
    <col min="12" max="12" width="14.5703125" customWidth="1"/>
    <col min="13" max="13" width="15.7109375" customWidth="1"/>
    <col min="14" max="14" width="13.7109375" customWidth="1"/>
    <col min="15" max="15" width="18.140625" customWidth="1"/>
    <col min="16" max="16" width="7" customWidth="1"/>
    <col min="17" max="17" width="6.42578125" customWidth="1"/>
    <col min="18" max="18" width="7.28515625" customWidth="1"/>
    <col min="19" max="19" width="4.5703125" customWidth="1"/>
    <col min="20" max="20" width="8.85546875" customWidth="1"/>
    <col min="21" max="21" width="12.85546875" customWidth="1"/>
    <col min="22" max="22" width="17.28515625" customWidth="1"/>
    <col min="23" max="23" width="25.42578125" customWidth="1"/>
    <col min="24" max="24" width="14.42578125" customWidth="1"/>
    <col min="25" max="25" width="28.28515625" customWidth="1"/>
    <col min="26" max="26" width="19.85546875" style="35" customWidth="1"/>
  </cols>
  <sheetData>
    <row r="1" spans="1:26" ht="49.9" customHeight="1" x14ac:dyDescent="0.25">
      <c r="A1" s="99" t="s">
        <v>234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88" t="s">
        <v>188</v>
      </c>
      <c r="M1" s="88"/>
      <c r="N1" s="88"/>
      <c r="O1" s="88"/>
      <c r="P1" s="92" t="s">
        <v>190</v>
      </c>
      <c r="Q1" s="93"/>
      <c r="R1" s="93"/>
      <c r="S1" s="93"/>
      <c r="T1" s="93"/>
      <c r="U1" s="93"/>
      <c r="V1" s="94"/>
      <c r="W1" s="88" t="s">
        <v>191</v>
      </c>
      <c r="X1" s="88"/>
      <c r="Y1" s="88"/>
      <c r="Z1" s="88"/>
    </row>
    <row r="2" spans="1:26" ht="49.9" customHeight="1" x14ac:dyDescent="0.25">
      <c r="A2" s="83" t="s">
        <v>0</v>
      </c>
      <c r="B2" s="83" t="s">
        <v>1</v>
      </c>
      <c r="C2" s="83" t="s">
        <v>2</v>
      </c>
      <c r="D2" s="83" t="s">
        <v>3</v>
      </c>
      <c r="E2" s="85" t="s">
        <v>4</v>
      </c>
      <c r="F2" s="85"/>
      <c r="G2" s="85"/>
      <c r="H2" s="84" t="s">
        <v>5</v>
      </c>
      <c r="I2" s="84" t="s">
        <v>6</v>
      </c>
      <c r="J2" s="84" t="s">
        <v>7</v>
      </c>
      <c r="K2" s="84" t="s">
        <v>140</v>
      </c>
      <c r="L2" s="86" t="s">
        <v>157</v>
      </c>
      <c r="M2" s="86" t="s">
        <v>158</v>
      </c>
      <c r="N2" s="86" t="s">
        <v>159</v>
      </c>
      <c r="O2" s="86" t="s">
        <v>156</v>
      </c>
      <c r="P2" s="89" t="s">
        <v>160</v>
      </c>
      <c r="Q2" s="89" t="s">
        <v>161</v>
      </c>
      <c r="R2" s="89" t="s">
        <v>162</v>
      </c>
      <c r="S2" s="89" t="s">
        <v>163</v>
      </c>
      <c r="T2" s="89" t="s">
        <v>164</v>
      </c>
      <c r="U2" s="34" t="s">
        <v>189</v>
      </c>
      <c r="V2" s="91" t="s">
        <v>187</v>
      </c>
      <c r="W2" s="86" t="s">
        <v>186</v>
      </c>
      <c r="X2" s="90" t="s">
        <v>194</v>
      </c>
      <c r="Y2" s="90"/>
      <c r="Z2" s="90"/>
    </row>
    <row r="3" spans="1:26" ht="49.9" customHeight="1" x14ac:dyDescent="0.25">
      <c r="A3" s="83"/>
      <c r="B3" s="83"/>
      <c r="C3" s="83"/>
      <c r="D3" s="83"/>
      <c r="E3" s="69" t="s">
        <v>230</v>
      </c>
      <c r="F3" s="69" t="s">
        <v>231</v>
      </c>
      <c r="G3" s="69" t="s">
        <v>233</v>
      </c>
      <c r="H3" s="84"/>
      <c r="I3" s="84"/>
      <c r="J3" s="84"/>
      <c r="K3" s="84"/>
      <c r="L3" s="86"/>
      <c r="M3" s="86"/>
      <c r="N3" s="86"/>
      <c r="O3" s="86"/>
      <c r="P3" s="86"/>
      <c r="Q3" s="86"/>
      <c r="R3" s="86"/>
      <c r="S3" s="86"/>
      <c r="T3" s="86"/>
      <c r="U3" s="71" t="s">
        <v>232</v>
      </c>
      <c r="V3" s="91"/>
      <c r="W3" s="86"/>
      <c r="X3" s="37" t="s">
        <v>192</v>
      </c>
      <c r="Y3" s="37" t="s">
        <v>202</v>
      </c>
      <c r="Z3" s="37" t="s">
        <v>193</v>
      </c>
    </row>
    <row r="4" spans="1:26" s="2" customFormat="1" ht="90" customHeight="1" x14ac:dyDescent="0.25">
      <c r="A4" s="81" t="s">
        <v>138</v>
      </c>
      <c r="B4" s="77" t="s">
        <v>8</v>
      </c>
      <c r="C4" s="9" t="s">
        <v>38</v>
      </c>
      <c r="D4" s="13" t="s">
        <v>43</v>
      </c>
      <c r="E4" s="62">
        <v>1</v>
      </c>
      <c r="F4" s="62">
        <v>2</v>
      </c>
      <c r="G4" s="63">
        <v>1</v>
      </c>
      <c r="H4" s="10" t="s">
        <v>54</v>
      </c>
      <c r="I4" s="14" t="s">
        <v>44</v>
      </c>
      <c r="J4" s="70" t="s">
        <v>226</v>
      </c>
      <c r="K4" s="6" t="s">
        <v>45</v>
      </c>
      <c r="L4" s="65">
        <v>2</v>
      </c>
      <c r="M4" s="65"/>
      <c r="N4" s="65"/>
      <c r="O4" s="65"/>
      <c r="P4" s="29"/>
      <c r="Q4" s="29"/>
      <c r="R4" s="29"/>
      <c r="S4" s="29"/>
      <c r="T4" s="29">
        <v>4</v>
      </c>
      <c r="U4" s="29">
        <f t="shared" ref="U4:U36" si="0">+G4</f>
        <v>1</v>
      </c>
      <c r="V4" s="72" t="s">
        <v>227</v>
      </c>
      <c r="W4" s="29">
        <f>+(L4+M4+N4)*(Q4+P4+R4+S4+T4)*U4</f>
        <v>8</v>
      </c>
      <c r="X4" s="50">
        <f>+W4*4/24</f>
        <v>1.3333333333333333</v>
      </c>
      <c r="Y4" s="72" t="s">
        <v>224</v>
      </c>
    </row>
    <row r="5" spans="1:26" ht="90" customHeight="1" x14ac:dyDescent="0.25">
      <c r="A5" s="82"/>
      <c r="B5" s="78"/>
      <c r="C5" s="3" t="s">
        <v>39</v>
      </c>
      <c r="D5" s="14" t="s">
        <v>40</v>
      </c>
      <c r="E5" s="59">
        <v>2</v>
      </c>
      <c r="F5" s="59">
        <v>3</v>
      </c>
      <c r="G5" s="59">
        <v>3</v>
      </c>
      <c r="H5" s="11" t="s">
        <v>41</v>
      </c>
      <c r="I5" s="14" t="s">
        <v>42</v>
      </c>
      <c r="J5" s="70" t="s">
        <v>226</v>
      </c>
      <c r="K5" s="5" t="s">
        <v>141</v>
      </c>
      <c r="L5" s="29"/>
      <c r="M5" s="29"/>
      <c r="N5" s="29">
        <v>0</v>
      </c>
      <c r="O5" s="64" t="s">
        <v>210</v>
      </c>
      <c r="P5" s="29">
        <v>0</v>
      </c>
      <c r="Q5" s="29"/>
      <c r="R5" s="29"/>
      <c r="S5" s="29"/>
      <c r="T5" s="29"/>
      <c r="U5" s="29">
        <f t="shared" si="0"/>
        <v>3</v>
      </c>
      <c r="V5" s="72" t="s">
        <v>165</v>
      </c>
      <c r="W5" s="29">
        <f t="shared" ref="W5:W36" si="1">+(L5+M5+N5)*(Q5+P5+R5+S5+T5)*U5</f>
        <v>0</v>
      </c>
      <c r="X5" s="50">
        <f>+W5*4/24</f>
        <v>0</v>
      </c>
      <c r="Y5" s="29" t="s">
        <v>223</v>
      </c>
    </row>
    <row r="6" spans="1:26" ht="90" customHeight="1" x14ac:dyDescent="0.25">
      <c r="A6" s="82"/>
      <c r="B6" s="79"/>
      <c r="C6" s="18" t="s">
        <v>9</v>
      </c>
      <c r="D6" s="28" t="s">
        <v>144</v>
      </c>
      <c r="E6" s="59">
        <v>1</v>
      </c>
      <c r="F6" s="59">
        <v>2</v>
      </c>
      <c r="G6" s="59">
        <v>1</v>
      </c>
      <c r="H6" s="20" t="s">
        <v>145</v>
      </c>
      <c r="I6" s="14" t="s">
        <v>62</v>
      </c>
      <c r="J6" s="70" t="s">
        <v>226</v>
      </c>
      <c r="K6" s="5" t="s">
        <v>146</v>
      </c>
      <c r="L6" s="29">
        <v>2</v>
      </c>
      <c r="M6" s="29"/>
      <c r="N6" s="29"/>
      <c r="O6" s="29"/>
      <c r="P6" s="29"/>
      <c r="Q6" s="29"/>
      <c r="R6" s="29"/>
      <c r="S6" s="29"/>
      <c r="T6" s="29">
        <v>4</v>
      </c>
      <c r="U6" s="29">
        <f t="shared" si="0"/>
        <v>1</v>
      </c>
      <c r="V6" s="72" t="s">
        <v>227</v>
      </c>
      <c r="W6" s="29">
        <f t="shared" si="1"/>
        <v>8</v>
      </c>
      <c r="X6" s="50">
        <f t="shared" ref="X6:X36" si="2">+W6*4/24</f>
        <v>1.3333333333333333</v>
      </c>
      <c r="Y6" s="72" t="s">
        <v>225</v>
      </c>
    </row>
    <row r="7" spans="1:26" ht="90" customHeight="1" x14ac:dyDescent="0.25">
      <c r="A7" s="82"/>
      <c r="B7" s="79"/>
      <c r="C7" s="1" t="s">
        <v>147</v>
      </c>
      <c r="D7" s="15" t="s">
        <v>148</v>
      </c>
      <c r="E7" s="59">
        <v>1</v>
      </c>
      <c r="F7" s="59">
        <v>2</v>
      </c>
      <c r="G7" s="59">
        <v>1</v>
      </c>
      <c r="H7" s="20" t="s">
        <v>198</v>
      </c>
      <c r="I7" s="12" t="s">
        <v>67</v>
      </c>
      <c r="J7" s="70" t="s">
        <v>226</v>
      </c>
      <c r="K7" s="5" t="s">
        <v>46</v>
      </c>
      <c r="L7" s="29">
        <v>2</v>
      </c>
      <c r="M7" s="29"/>
      <c r="N7" s="29"/>
      <c r="O7" s="29"/>
      <c r="P7" s="29"/>
      <c r="Q7" s="29"/>
      <c r="R7" s="29"/>
      <c r="S7" s="29"/>
      <c r="T7" s="29">
        <v>4</v>
      </c>
      <c r="U7" s="29">
        <f t="shared" si="0"/>
        <v>1</v>
      </c>
      <c r="V7" s="72" t="s">
        <v>227</v>
      </c>
      <c r="W7" s="29">
        <f t="shared" si="1"/>
        <v>8</v>
      </c>
      <c r="X7" s="50">
        <f>+W7*4/24</f>
        <v>1.3333333333333333</v>
      </c>
      <c r="Y7" s="72" t="s">
        <v>225</v>
      </c>
    </row>
    <row r="8" spans="1:26" ht="90" customHeight="1" x14ac:dyDescent="0.25">
      <c r="A8" s="82"/>
      <c r="B8" s="79"/>
      <c r="C8" s="9" t="s">
        <v>10</v>
      </c>
      <c r="D8" s="12" t="s">
        <v>49</v>
      </c>
      <c r="E8" s="60">
        <v>1</v>
      </c>
      <c r="F8" s="60">
        <v>2</v>
      </c>
      <c r="G8" s="59">
        <v>1</v>
      </c>
      <c r="H8" s="12" t="s">
        <v>195</v>
      </c>
      <c r="I8" s="12" t="s">
        <v>68</v>
      </c>
      <c r="J8" s="70" t="s">
        <v>226</v>
      </c>
      <c r="K8" s="5" t="s">
        <v>48</v>
      </c>
      <c r="L8" s="29">
        <v>2</v>
      </c>
      <c r="M8" s="29"/>
      <c r="N8" s="29"/>
      <c r="O8" s="29"/>
      <c r="P8" s="29"/>
      <c r="Q8" s="29"/>
      <c r="R8" s="29"/>
      <c r="S8" s="29"/>
      <c r="T8" s="29">
        <v>4</v>
      </c>
      <c r="U8" s="29">
        <f t="shared" si="0"/>
        <v>1</v>
      </c>
      <c r="V8" s="72" t="s">
        <v>227</v>
      </c>
      <c r="W8" s="29">
        <f t="shared" si="1"/>
        <v>8</v>
      </c>
      <c r="X8" s="50">
        <f t="shared" si="2"/>
        <v>1.3333333333333333</v>
      </c>
      <c r="Y8" s="72" t="s">
        <v>225</v>
      </c>
    </row>
    <row r="9" spans="1:26" ht="90" customHeight="1" x14ac:dyDescent="0.25">
      <c r="A9" s="82"/>
      <c r="B9" s="79"/>
      <c r="C9" s="9" t="s">
        <v>11</v>
      </c>
      <c r="D9" s="15" t="s">
        <v>63</v>
      </c>
      <c r="E9" s="59">
        <v>1</v>
      </c>
      <c r="F9" s="59">
        <v>2</v>
      </c>
      <c r="G9" s="59">
        <v>1</v>
      </c>
      <c r="H9" s="12" t="s">
        <v>66</v>
      </c>
      <c r="I9" s="12" t="s">
        <v>69</v>
      </c>
      <c r="J9" s="70" t="s">
        <v>226</v>
      </c>
      <c r="K9" s="5" t="s">
        <v>154</v>
      </c>
      <c r="L9" s="29">
        <v>2</v>
      </c>
      <c r="M9" s="29"/>
      <c r="N9" s="29"/>
      <c r="O9" s="29"/>
      <c r="P9" s="29"/>
      <c r="Q9" s="29"/>
      <c r="R9" s="29"/>
      <c r="S9" s="29"/>
      <c r="T9" s="29">
        <v>4</v>
      </c>
      <c r="U9" s="29">
        <f t="shared" si="0"/>
        <v>1</v>
      </c>
      <c r="V9" s="72" t="s">
        <v>227</v>
      </c>
      <c r="W9" s="29">
        <f t="shared" si="1"/>
        <v>8</v>
      </c>
      <c r="X9" s="50">
        <f t="shared" si="2"/>
        <v>1.3333333333333333</v>
      </c>
      <c r="Y9" s="72" t="s">
        <v>225</v>
      </c>
    </row>
    <row r="10" spans="1:26" ht="90" customHeight="1" x14ac:dyDescent="0.25">
      <c r="A10" s="82"/>
      <c r="B10" s="79"/>
      <c r="C10" s="9" t="s">
        <v>64</v>
      </c>
      <c r="D10" s="15" t="s">
        <v>65</v>
      </c>
      <c r="E10" s="59">
        <v>1</v>
      </c>
      <c r="F10" s="59">
        <v>2</v>
      </c>
      <c r="G10" s="59">
        <v>1</v>
      </c>
      <c r="H10" s="12" t="s">
        <v>70</v>
      </c>
      <c r="I10" s="14" t="s">
        <v>71</v>
      </c>
      <c r="J10" s="70" t="s">
        <v>226</v>
      </c>
      <c r="K10" s="5" t="s">
        <v>72</v>
      </c>
      <c r="L10" s="29">
        <v>2</v>
      </c>
      <c r="M10" s="29"/>
      <c r="N10" s="29"/>
      <c r="O10" s="29"/>
      <c r="P10" s="29"/>
      <c r="Q10" s="29"/>
      <c r="R10" s="29"/>
      <c r="S10" s="29"/>
      <c r="T10" s="29">
        <v>4</v>
      </c>
      <c r="U10" s="29">
        <f t="shared" si="0"/>
        <v>1</v>
      </c>
      <c r="V10" s="72" t="s">
        <v>227</v>
      </c>
      <c r="W10" s="29">
        <f t="shared" si="1"/>
        <v>8</v>
      </c>
      <c r="X10" s="50">
        <f t="shared" si="2"/>
        <v>1.3333333333333333</v>
      </c>
      <c r="Y10" s="72" t="s">
        <v>225</v>
      </c>
    </row>
    <row r="11" spans="1:26" ht="90" customHeight="1" x14ac:dyDescent="0.25">
      <c r="A11" s="82"/>
      <c r="B11" s="79"/>
      <c r="C11" s="9" t="s">
        <v>12</v>
      </c>
      <c r="D11" s="16" t="s">
        <v>56</v>
      </c>
      <c r="E11" s="59">
        <v>1</v>
      </c>
      <c r="F11" s="59">
        <v>3</v>
      </c>
      <c r="G11" s="59">
        <v>2</v>
      </c>
      <c r="H11" s="12" t="s">
        <v>57</v>
      </c>
      <c r="I11" s="12" t="s">
        <v>58</v>
      </c>
      <c r="J11" s="70" t="s">
        <v>226</v>
      </c>
      <c r="K11" s="5" t="s">
        <v>47</v>
      </c>
      <c r="L11" s="29"/>
      <c r="M11" s="29">
        <v>1</v>
      </c>
      <c r="N11" s="29"/>
      <c r="O11" s="64" t="s">
        <v>211</v>
      </c>
      <c r="P11" s="29"/>
      <c r="Q11" s="29"/>
      <c r="R11" s="29">
        <v>2</v>
      </c>
      <c r="S11" s="29"/>
      <c r="T11" s="29"/>
      <c r="U11" s="29">
        <f t="shared" si="0"/>
        <v>2</v>
      </c>
      <c r="V11" s="72" t="s">
        <v>228</v>
      </c>
      <c r="W11" s="29">
        <f t="shared" si="1"/>
        <v>4</v>
      </c>
      <c r="X11" s="50">
        <f t="shared" si="2"/>
        <v>0.66666666666666663</v>
      </c>
      <c r="Y11" s="72" t="s">
        <v>225</v>
      </c>
    </row>
    <row r="12" spans="1:26" ht="90" customHeight="1" x14ac:dyDescent="0.25">
      <c r="A12" s="82"/>
      <c r="B12" s="78"/>
      <c r="C12" s="9" t="s">
        <v>13</v>
      </c>
      <c r="D12" s="12" t="s">
        <v>50</v>
      </c>
      <c r="E12" s="59">
        <v>1</v>
      </c>
      <c r="F12" s="59">
        <v>2</v>
      </c>
      <c r="G12" s="59">
        <v>1</v>
      </c>
      <c r="H12" s="14" t="s">
        <v>51</v>
      </c>
      <c r="I12" s="14" t="s">
        <v>52</v>
      </c>
      <c r="J12" s="70" t="s">
        <v>226</v>
      </c>
      <c r="K12" s="5" t="s">
        <v>53</v>
      </c>
      <c r="L12" s="29">
        <v>2</v>
      </c>
      <c r="M12" s="29"/>
      <c r="N12" s="29"/>
      <c r="O12" s="29"/>
      <c r="P12" s="29"/>
      <c r="Q12" s="29"/>
      <c r="R12" s="29"/>
      <c r="S12" s="29"/>
      <c r="T12" s="29">
        <v>4</v>
      </c>
      <c r="U12" s="29">
        <f t="shared" si="0"/>
        <v>1</v>
      </c>
      <c r="V12" s="72" t="s">
        <v>227</v>
      </c>
      <c r="W12" s="29">
        <f t="shared" si="1"/>
        <v>8</v>
      </c>
      <c r="X12" s="50">
        <f t="shared" si="2"/>
        <v>1.3333333333333333</v>
      </c>
      <c r="Y12" s="72" t="s">
        <v>225</v>
      </c>
    </row>
    <row r="13" spans="1:26" ht="90" customHeight="1" x14ac:dyDescent="0.25">
      <c r="A13" s="82"/>
      <c r="B13" s="79"/>
      <c r="C13" s="9" t="s">
        <v>14</v>
      </c>
      <c r="D13" s="12" t="s">
        <v>83</v>
      </c>
      <c r="E13" s="59">
        <v>1</v>
      </c>
      <c r="F13" s="59">
        <v>2</v>
      </c>
      <c r="G13" s="63">
        <v>1</v>
      </c>
      <c r="H13" s="20" t="s">
        <v>196</v>
      </c>
      <c r="I13" s="14" t="s">
        <v>55</v>
      </c>
      <c r="J13" s="70" t="s">
        <v>226</v>
      </c>
      <c r="K13" s="6" t="s">
        <v>45</v>
      </c>
      <c r="L13" s="29">
        <v>2</v>
      </c>
      <c r="M13" s="29"/>
      <c r="N13" s="29"/>
      <c r="O13" s="29"/>
      <c r="P13" s="4"/>
      <c r="Q13" s="29"/>
      <c r="R13" s="29"/>
      <c r="S13" s="29"/>
      <c r="T13" s="29">
        <v>4</v>
      </c>
      <c r="U13" s="29">
        <f t="shared" si="0"/>
        <v>1</v>
      </c>
      <c r="V13" s="72" t="s">
        <v>227</v>
      </c>
      <c r="W13" s="29">
        <f t="shared" si="1"/>
        <v>8</v>
      </c>
      <c r="X13" s="50">
        <f t="shared" si="2"/>
        <v>1.3333333333333333</v>
      </c>
      <c r="Y13" s="72" t="s">
        <v>225</v>
      </c>
    </row>
    <row r="14" spans="1:26" ht="90" customHeight="1" x14ac:dyDescent="0.25">
      <c r="A14" s="82"/>
      <c r="B14" s="79"/>
      <c r="C14" s="9" t="s">
        <v>15</v>
      </c>
      <c r="D14" s="16" t="s">
        <v>59</v>
      </c>
      <c r="E14" s="59">
        <v>1</v>
      </c>
      <c r="F14" s="59">
        <v>2</v>
      </c>
      <c r="G14" s="63">
        <v>1</v>
      </c>
      <c r="H14" s="8" t="s">
        <v>60</v>
      </c>
      <c r="I14" s="16" t="s">
        <v>61</v>
      </c>
      <c r="J14" s="70" t="s">
        <v>226</v>
      </c>
      <c r="K14" s="5" t="s">
        <v>155</v>
      </c>
      <c r="L14" s="29">
        <v>2</v>
      </c>
      <c r="M14" s="29"/>
      <c r="N14" s="29"/>
      <c r="O14" s="29"/>
      <c r="P14" s="29"/>
      <c r="Q14" s="29"/>
      <c r="R14" s="29"/>
      <c r="S14" s="4"/>
      <c r="T14" s="29">
        <v>4</v>
      </c>
      <c r="U14" s="29">
        <f t="shared" si="0"/>
        <v>1</v>
      </c>
      <c r="V14" s="72" t="s">
        <v>227</v>
      </c>
      <c r="W14" s="29">
        <f t="shared" si="1"/>
        <v>8</v>
      </c>
      <c r="X14" s="50">
        <f t="shared" si="2"/>
        <v>1.3333333333333333</v>
      </c>
      <c r="Y14" s="72" t="s">
        <v>225</v>
      </c>
    </row>
    <row r="15" spans="1:26" ht="90" customHeight="1" x14ac:dyDescent="0.25">
      <c r="A15" s="80" t="s">
        <v>139</v>
      </c>
      <c r="B15" s="76" t="s">
        <v>16</v>
      </c>
      <c r="C15" s="9" t="s">
        <v>73</v>
      </c>
      <c r="D15" s="17" t="s">
        <v>74</v>
      </c>
      <c r="E15" s="59">
        <v>1</v>
      </c>
      <c r="F15" s="59">
        <v>2</v>
      </c>
      <c r="G15" s="59">
        <v>1</v>
      </c>
      <c r="H15" s="12" t="s">
        <v>76</v>
      </c>
      <c r="I15" s="14" t="s">
        <v>75</v>
      </c>
      <c r="J15" s="70" t="s">
        <v>226</v>
      </c>
      <c r="K15" s="7" t="s">
        <v>77</v>
      </c>
      <c r="L15" s="29">
        <v>2</v>
      </c>
      <c r="M15" s="29"/>
      <c r="N15" s="29"/>
      <c r="O15" s="29"/>
      <c r="P15" s="29"/>
      <c r="Q15" s="29"/>
      <c r="R15" s="29"/>
      <c r="S15" s="4"/>
      <c r="T15" s="29">
        <v>4</v>
      </c>
      <c r="U15" s="29">
        <f t="shared" si="0"/>
        <v>1</v>
      </c>
      <c r="V15" s="72" t="s">
        <v>227</v>
      </c>
      <c r="W15" s="29">
        <f t="shared" si="1"/>
        <v>8</v>
      </c>
      <c r="X15" s="50">
        <f t="shared" si="2"/>
        <v>1.3333333333333333</v>
      </c>
      <c r="Y15" s="72" t="s">
        <v>225</v>
      </c>
    </row>
    <row r="16" spans="1:26" ht="90" customHeight="1" x14ac:dyDescent="0.25">
      <c r="A16" s="80"/>
      <c r="B16" s="76"/>
      <c r="C16" s="1" t="s">
        <v>17</v>
      </c>
      <c r="D16" s="13" t="s">
        <v>82</v>
      </c>
      <c r="E16" s="59">
        <v>1</v>
      </c>
      <c r="F16" s="59">
        <v>2</v>
      </c>
      <c r="G16" s="59">
        <v>1</v>
      </c>
      <c r="H16" s="20" t="s">
        <v>199</v>
      </c>
      <c r="I16" s="14" t="s">
        <v>86</v>
      </c>
      <c r="J16" s="70" t="s">
        <v>226</v>
      </c>
      <c r="K16" s="5" t="s">
        <v>87</v>
      </c>
      <c r="L16" s="29">
        <v>2</v>
      </c>
      <c r="M16" s="29"/>
      <c r="N16" s="29"/>
      <c r="O16" s="29"/>
      <c r="P16" s="29"/>
      <c r="Q16" s="29"/>
      <c r="R16" s="29"/>
      <c r="S16" s="29"/>
      <c r="T16" s="29">
        <v>4</v>
      </c>
      <c r="U16" s="29">
        <f t="shared" si="0"/>
        <v>1</v>
      </c>
      <c r="V16" s="72" t="s">
        <v>227</v>
      </c>
      <c r="W16" s="29">
        <f t="shared" si="1"/>
        <v>8</v>
      </c>
      <c r="X16" s="50">
        <f t="shared" si="2"/>
        <v>1.3333333333333333</v>
      </c>
      <c r="Y16" s="72" t="s">
        <v>225</v>
      </c>
    </row>
    <row r="17" spans="1:25" ht="90" customHeight="1" x14ac:dyDescent="0.25">
      <c r="A17" s="80"/>
      <c r="B17" s="76"/>
      <c r="C17" s="9" t="s">
        <v>18</v>
      </c>
      <c r="D17" s="12" t="s">
        <v>84</v>
      </c>
      <c r="E17" s="59">
        <v>1</v>
      </c>
      <c r="F17" s="59">
        <v>2</v>
      </c>
      <c r="G17" s="63">
        <v>1</v>
      </c>
      <c r="H17" s="20" t="s">
        <v>196</v>
      </c>
      <c r="I17" s="14" t="s">
        <v>80</v>
      </c>
      <c r="J17" s="70" t="s">
        <v>226</v>
      </c>
      <c r="K17" s="6" t="s">
        <v>79</v>
      </c>
      <c r="L17" s="29">
        <v>2</v>
      </c>
      <c r="M17" s="29"/>
      <c r="N17" s="29"/>
      <c r="O17" s="29"/>
      <c r="P17" s="29"/>
      <c r="Q17" s="29"/>
      <c r="R17" s="29"/>
      <c r="S17" s="29"/>
      <c r="T17" s="29">
        <v>4</v>
      </c>
      <c r="U17" s="29">
        <f t="shared" si="0"/>
        <v>1</v>
      </c>
      <c r="V17" s="72" t="s">
        <v>227</v>
      </c>
      <c r="W17" s="29">
        <f t="shared" si="1"/>
        <v>8</v>
      </c>
      <c r="X17" s="50">
        <f t="shared" si="2"/>
        <v>1.3333333333333333</v>
      </c>
      <c r="Y17" s="72" t="s">
        <v>225</v>
      </c>
    </row>
    <row r="18" spans="1:25" ht="90" customHeight="1" x14ac:dyDescent="0.25">
      <c r="A18" s="80"/>
      <c r="B18" s="76"/>
      <c r="C18" s="9" t="s">
        <v>19</v>
      </c>
      <c r="D18" s="14" t="s">
        <v>81</v>
      </c>
      <c r="E18" s="59">
        <v>1</v>
      </c>
      <c r="F18" s="59">
        <v>2</v>
      </c>
      <c r="G18" s="59">
        <v>1</v>
      </c>
      <c r="H18" s="12" t="s">
        <v>85</v>
      </c>
      <c r="I18" s="12" t="s">
        <v>78</v>
      </c>
      <c r="J18" s="70" t="s">
        <v>226</v>
      </c>
      <c r="K18" s="7" t="s">
        <v>152</v>
      </c>
      <c r="L18" s="29">
        <v>2</v>
      </c>
      <c r="M18" s="29"/>
      <c r="N18" s="29"/>
      <c r="O18" s="29"/>
      <c r="P18" s="29"/>
      <c r="Q18" s="29"/>
      <c r="R18" s="29"/>
      <c r="S18" s="4"/>
      <c r="T18" s="29">
        <v>4</v>
      </c>
      <c r="U18" s="29">
        <f t="shared" si="0"/>
        <v>1</v>
      </c>
      <c r="V18" s="72" t="s">
        <v>227</v>
      </c>
      <c r="W18" s="29">
        <f t="shared" si="1"/>
        <v>8</v>
      </c>
      <c r="X18" s="50">
        <f t="shared" si="2"/>
        <v>1.3333333333333333</v>
      </c>
      <c r="Y18" s="72" t="s">
        <v>225</v>
      </c>
    </row>
    <row r="19" spans="1:25" ht="90" customHeight="1" x14ac:dyDescent="0.25">
      <c r="A19" s="80" t="s">
        <v>87</v>
      </c>
      <c r="B19" s="76" t="s">
        <v>20</v>
      </c>
      <c r="C19" s="9" t="s">
        <v>21</v>
      </c>
      <c r="D19" s="14" t="s">
        <v>88</v>
      </c>
      <c r="E19" s="59">
        <v>1</v>
      </c>
      <c r="F19" s="59">
        <v>2</v>
      </c>
      <c r="G19" s="59">
        <v>1</v>
      </c>
      <c r="H19" s="20" t="s">
        <v>151</v>
      </c>
      <c r="I19" s="12" t="s">
        <v>89</v>
      </c>
      <c r="J19" s="70" t="s">
        <v>226</v>
      </c>
      <c r="K19" s="5" t="s">
        <v>47</v>
      </c>
      <c r="L19" s="29">
        <v>2</v>
      </c>
      <c r="M19" s="29"/>
      <c r="N19" s="29"/>
      <c r="O19" s="29"/>
      <c r="P19" s="29"/>
      <c r="Q19" s="29"/>
      <c r="R19" s="29"/>
      <c r="S19" s="29"/>
      <c r="T19" s="29">
        <v>4</v>
      </c>
      <c r="U19" s="29">
        <f t="shared" si="0"/>
        <v>1</v>
      </c>
      <c r="V19" s="72" t="s">
        <v>227</v>
      </c>
      <c r="W19" s="29">
        <f t="shared" si="1"/>
        <v>8</v>
      </c>
      <c r="X19" s="50">
        <f t="shared" si="2"/>
        <v>1.3333333333333333</v>
      </c>
      <c r="Y19" s="72" t="s">
        <v>225</v>
      </c>
    </row>
    <row r="20" spans="1:25" ht="90" customHeight="1" x14ac:dyDescent="0.25">
      <c r="A20" s="80"/>
      <c r="B20" s="76"/>
      <c r="C20" s="9" t="s">
        <v>22</v>
      </c>
      <c r="D20" s="12" t="s">
        <v>90</v>
      </c>
      <c r="E20" s="61">
        <v>1</v>
      </c>
      <c r="F20" s="59">
        <v>2</v>
      </c>
      <c r="G20" s="59">
        <v>1</v>
      </c>
      <c r="H20" s="15" t="s">
        <v>136</v>
      </c>
      <c r="I20" s="12" t="s">
        <v>78</v>
      </c>
      <c r="J20" s="70" t="s">
        <v>226</v>
      </c>
      <c r="K20" s="27" t="s">
        <v>137</v>
      </c>
      <c r="L20" s="29">
        <v>2</v>
      </c>
      <c r="M20" s="29"/>
      <c r="N20" s="29"/>
      <c r="O20" s="29"/>
      <c r="P20" s="29"/>
      <c r="Q20" s="29"/>
      <c r="R20" s="29"/>
      <c r="S20" s="29"/>
      <c r="T20" s="29">
        <v>4</v>
      </c>
      <c r="U20" s="29">
        <f t="shared" si="0"/>
        <v>1</v>
      </c>
      <c r="V20" s="72" t="s">
        <v>227</v>
      </c>
      <c r="W20" s="29">
        <f t="shared" si="1"/>
        <v>8</v>
      </c>
      <c r="X20" s="50">
        <f t="shared" si="2"/>
        <v>1.3333333333333333</v>
      </c>
      <c r="Y20" s="72" t="s">
        <v>225</v>
      </c>
    </row>
    <row r="21" spans="1:25" ht="90" customHeight="1" x14ac:dyDescent="0.25">
      <c r="A21" s="80"/>
      <c r="B21" s="76"/>
      <c r="C21" s="9" t="s">
        <v>23</v>
      </c>
      <c r="D21" s="12" t="s">
        <v>91</v>
      </c>
      <c r="E21" s="59">
        <v>1</v>
      </c>
      <c r="F21" s="59">
        <v>2</v>
      </c>
      <c r="G21" s="59">
        <v>1</v>
      </c>
      <c r="H21" s="14" t="s">
        <v>94</v>
      </c>
      <c r="I21" s="12" t="s">
        <v>78</v>
      </c>
      <c r="J21" s="70" t="s">
        <v>226</v>
      </c>
      <c r="K21" s="4" t="s">
        <v>92</v>
      </c>
      <c r="L21" s="29">
        <v>2</v>
      </c>
      <c r="M21" s="29"/>
      <c r="N21" s="29"/>
      <c r="O21" s="29"/>
      <c r="P21" s="29"/>
      <c r="Q21" s="29"/>
      <c r="R21" s="29"/>
      <c r="S21" s="29"/>
      <c r="T21" s="29">
        <v>4</v>
      </c>
      <c r="U21" s="29">
        <f t="shared" si="0"/>
        <v>1</v>
      </c>
      <c r="V21" s="72" t="s">
        <v>227</v>
      </c>
      <c r="W21" s="29">
        <f t="shared" si="1"/>
        <v>8</v>
      </c>
      <c r="X21" s="50">
        <f t="shared" si="2"/>
        <v>1.3333333333333333</v>
      </c>
      <c r="Y21" s="72" t="s">
        <v>225</v>
      </c>
    </row>
    <row r="22" spans="1:25" ht="90" customHeight="1" x14ac:dyDescent="0.25">
      <c r="A22" s="80"/>
      <c r="B22" s="76"/>
      <c r="C22" s="9" t="s">
        <v>24</v>
      </c>
      <c r="D22" s="19" t="s">
        <v>93</v>
      </c>
      <c r="E22" s="59">
        <v>1</v>
      </c>
      <c r="F22" s="59">
        <v>2</v>
      </c>
      <c r="G22" s="59">
        <v>1</v>
      </c>
      <c r="H22" s="14" t="s">
        <v>95</v>
      </c>
      <c r="I22" s="20" t="s">
        <v>150</v>
      </c>
      <c r="J22" s="70" t="s">
        <v>226</v>
      </c>
      <c r="K22" s="5" t="s">
        <v>92</v>
      </c>
      <c r="L22" s="29">
        <v>2</v>
      </c>
      <c r="M22" s="29"/>
      <c r="N22" s="29"/>
      <c r="O22" s="29"/>
      <c r="P22" s="29"/>
      <c r="Q22" s="29"/>
      <c r="R22" s="29"/>
      <c r="S22" s="29"/>
      <c r="T22" s="29">
        <v>4</v>
      </c>
      <c r="U22" s="29">
        <f t="shared" si="0"/>
        <v>1</v>
      </c>
      <c r="V22" s="72" t="s">
        <v>227</v>
      </c>
      <c r="W22" s="29">
        <f t="shared" si="1"/>
        <v>8</v>
      </c>
      <c r="X22" s="50">
        <f t="shared" si="2"/>
        <v>1.3333333333333333</v>
      </c>
      <c r="Y22" s="72" t="s">
        <v>225</v>
      </c>
    </row>
    <row r="23" spans="1:25" ht="90" customHeight="1" x14ac:dyDescent="0.25">
      <c r="A23" s="80" t="s">
        <v>98</v>
      </c>
      <c r="B23" s="76" t="s">
        <v>25</v>
      </c>
      <c r="C23" s="1" t="s">
        <v>99</v>
      </c>
      <c r="D23" s="21" t="s">
        <v>96</v>
      </c>
      <c r="E23" s="59">
        <v>2</v>
      </c>
      <c r="F23" s="59">
        <v>2</v>
      </c>
      <c r="G23" s="67">
        <v>2</v>
      </c>
      <c r="H23" s="43" t="s">
        <v>200</v>
      </c>
      <c r="I23" s="23" t="s">
        <v>97</v>
      </c>
      <c r="J23" s="70" t="s">
        <v>226</v>
      </c>
      <c r="K23" s="5" t="s">
        <v>98</v>
      </c>
      <c r="L23" s="29">
        <v>2</v>
      </c>
      <c r="M23" s="29"/>
      <c r="N23" s="29"/>
      <c r="O23" s="29"/>
      <c r="P23" s="29"/>
      <c r="Q23" s="29"/>
      <c r="R23" s="29"/>
      <c r="S23" s="29"/>
      <c r="T23" s="29">
        <v>4</v>
      </c>
      <c r="U23" s="29">
        <f t="shared" si="0"/>
        <v>2</v>
      </c>
      <c r="V23" s="72" t="s">
        <v>227</v>
      </c>
      <c r="W23" s="29">
        <f t="shared" si="1"/>
        <v>16</v>
      </c>
      <c r="X23" s="50">
        <f t="shared" si="2"/>
        <v>2.6666666666666665</v>
      </c>
      <c r="Y23" s="29" t="s">
        <v>213</v>
      </c>
    </row>
    <row r="24" spans="1:25" ht="90" customHeight="1" x14ac:dyDescent="0.25">
      <c r="A24" s="80"/>
      <c r="B24" s="76"/>
      <c r="C24" s="1" t="s">
        <v>108</v>
      </c>
      <c r="D24" s="12" t="s">
        <v>100</v>
      </c>
      <c r="E24" s="59">
        <v>1</v>
      </c>
      <c r="F24" s="59">
        <v>2</v>
      </c>
      <c r="G24" s="63">
        <v>1</v>
      </c>
      <c r="H24" s="12" t="s">
        <v>109</v>
      </c>
      <c r="I24" s="23" t="s">
        <v>97</v>
      </c>
      <c r="J24" s="70" t="s">
        <v>226</v>
      </c>
      <c r="K24" s="5" t="s">
        <v>98</v>
      </c>
      <c r="L24" s="29">
        <v>2</v>
      </c>
      <c r="M24" s="29"/>
      <c r="N24" s="29"/>
      <c r="O24" s="29"/>
      <c r="P24" s="29"/>
      <c r="Q24" s="29"/>
      <c r="R24" s="4"/>
      <c r="S24" s="29"/>
      <c r="T24" s="29">
        <v>4</v>
      </c>
      <c r="U24" s="29">
        <f t="shared" si="0"/>
        <v>1</v>
      </c>
      <c r="V24" s="72" t="s">
        <v>227</v>
      </c>
      <c r="W24" s="29">
        <f t="shared" si="1"/>
        <v>8</v>
      </c>
      <c r="X24" s="50">
        <f t="shared" si="2"/>
        <v>1.3333333333333333</v>
      </c>
      <c r="Y24" s="72" t="s">
        <v>225</v>
      </c>
    </row>
    <row r="25" spans="1:25" ht="90" customHeight="1" x14ac:dyDescent="0.25">
      <c r="A25" s="80"/>
      <c r="B25" s="76"/>
      <c r="C25" s="9" t="s">
        <v>26</v>
      </c>
      <c r="D25" s="19" t="s">
        <v>102</v>
      </c>
      <c r="E25" s="59">
        <v>1</v>
      </c>
      <c r="F25" s="59">
        <v>2</v>
      </c>
      <c r="G25" s="59">
        <v>1</v>
      </c>
      <c r="H25" s="12" t="s">
        <v>101</v>
      </c>
      <c r="I25" s="12" t="s">
        <v>104</v>
      </c>
      <c r="J25" s="70" t="s">
        <v>226</v>
      </c>
      <c r="K25" s="5" t="s">
        <v>103</v>
      </c>
      <c r="L25" s="29">
        <v>2</v>
      </c>
      <c r="M25" s="29"/>
      <c r="N25" s="29"/>
      <c r="O25" s="29"/>
      <c r="P25" s="29"/>
      <c r="Q25" s="29"/>
      <c r="R25" s="29"/>
      <c r="S25" s="4"/>
      <c r="T25" s="29">
        <v>4</v>
      </c>
      <c r="U25" s="29">
        <f t="shared" si="0"/>
        <v>1</v>
      </c>
      <c r="V25" s="72" t="s">
        <v>227</v>
      </c>
      <c r="W25" s="29">
        <f t="shared" si="1"/>
        <v>8</v>
      </c>
      <c r="X25" s="50">
        <f t="shared" si="2"/>
        <v>1.3333333333333333</v>
      </c>
      <c r="Y25" s="72" t="s">
        <v>225</v>
      </c>
    </row>
    <row r="26" spans="1:25" ht="90" customHeight="1" x14ac:dyDescent="0.25">
      <c r="A26" s="80"/>
      <c r="B26" s="76"/>
      <c r="C26" s="24" t="s">
        <v>27</v>
      </c>
      <c r="D26" s="21" t="s">
        <v>105</v>
      </c>
      <c r="E26" s="59">
        <v>1</v>
      </c>
      <c r="F26" s="59">
        <v>2</v>
      </c>
      <c r="G26" s="59">
        <v>1</v>
      </c>
      <c r="H26" s="22" t="s">
        <v>106</v>
      </c>
      <c r="I26" s="12" t="s">
        <v>107</v>
      </c>
      <c r="J26" s="70" t="s">
        <v>226</v>
      </c>
      <c r="K26" s="5" t="s">
        <v>153</v>
      </c>
      <c r="L26" s="29">
        <v>2</v>
      </c>
      <c r="M26" s="29"/>
      <c r="N26" s="29"/>
      <c r="O26" s="29"/>
      <c r="P26" s="29"/>
      <c r="Q26" s="29"/>
      <c r="R26" s="29"/>
      <c r="S26" s="29"/>
      <c r="T26" s="29">
        <v>4</v>
      </c>
      <c r="U26" s="29">
        <f t="shared" si="0"/>
        <v>1</v>
      </c>
      <c r="V26" s="72" t="s">
        <v>227</v>
      </c>
      <c r="W26" s="29">
        <f t="shared" si="1"/>
        <v>8</v>
      </c>
      <c r="X26" s="50">
        <f t="shared" si="2"/>
        <v>1.3333333333333333</v>
      </c>
      <c r="Y26" s="72" t="s">
        <v>225</v>
      </c>
    </row>
    <row r="27" spans="1:25" ht="90" customHeight="1" x14ac:dyDescent="0.25">
      <c r="A27" s="80" t="s">
        <v>98</v>
      </c>
      <c r="B27" s="76" t="s">
        <v>28</v>
      </c>
      <c r="C27" s="9" t="s">
        <v>111</v>
      </c>
      <c r="D27" s="14" t="s">
        <v>110</v>
      </c>
      <c r="E27" s="59">
        <v>2</v>
      </c>
      <c r="F27" s="59">
        <v>2</v>
      </c>
      <c r="G27" s="66">
        <v>2</v>
      </c>
      <c r="H27" s="42" t="s">
        <v>197</v>
      </c>
      <c r="I27" s="14" t="s">
        <v>112</v>
      </c>
      <c r="J27" s="70" t="s">
        <v>226</v>
      </c>
      <c r="K27" s="5" t="s">
        <v>45</v>
      </c>
      <c r="L27" s="29">
        <v>2</v>
      </c>
      <c r="M27" s="29"/>
      <c r="N27" s="29"/>
      <c r="O27" s="29"/>
      <c r="P27" s="29"/>
      <c r="Q27" s="29"/>
      <c r="R27" s="29"/>
      <c r="S27" s="29"/>
      <c r="T27" s="29">
        <v>4</v>
      </c>
      <c r="U27" s="29">
        <f t="shared" si="0"/>
        <v>2</v>
      </c>
      <c r="V27" s="72" t="s">
        <v>227</v>
      </c>
      <c r="W27" s="29">
        <f t="shared" si="1"/>
        <v>16</v>
      </c>
      <c r="X27" s="50">
        <f t="shared" si="2"/>
        <v>2.6666666666666665</v>
      </c>
      <c r="Y27" s="29" t="s">
        <v>213</v>
      </c>
    </row>
    <row r="28" spans="1:25" ht="90" customHeight="1" x14ac:dyDescent="0.25">
      <c r="A28" s="80"/>
      <c r="B28" s="76"/>
      <c r="C28" s="9" t="s">
        <v>114</v>
      </c>
      <c r="D28" s="14" t="s">
        <v>115</v>
      </c>
      <c r="E28" s="59">
        <v>2</v>
      </c>
      <c r="F28" s="59">
        <v>2</v>
      </c>
      <c r="G28" s="66">
        <v>2</v>
      </c>
      <c r="H28" s="22" t="s">
        <v>113</v>
      </c>
      <c r="I28" s="14" t="s">
        <v>116</v>
      </c>
      <c r="J28" s="70" t="s">
        <v>226</v>
      </c>
      <c r="K28" s="5" t="s">
        <v>117</v>
      </c>
      <c r="L28" s="29">
        <v>2</v>
      </c>
      <c r="M28" s="29"/>
      <c r="N28" s="29"/>
      <c r="O28" s="29"/>
      <c r="P28" s="4"/>
      <c r="Q28" s="29"/>
      <c r="R28" s="29"/>
      <c r="S28" s="29"/>
      <c r="T28" s="29">
        <v>4</v>
      </c>
      <c r="U28" s="29">
        <f t="shared" si="0"/>
        <v>2</v>
      </c>
      <c r="V28" s="72" t="s">
        <v>227</v>
      </c>
      <c r="W28" s="29">
        <f t="shared" si="1"/>
        <v>16</v>
      </c>
      <c r="X28" s="50">
        <f t="shared" si="2"/>
        <v>2.6666666666666665</v>
      </c>
      <c r="Y28" s="29" t="s">
        <v>213</v>
      </c>
    </row>
    <row r="29" spans="1:25" ht="90" customHeight="1" x14ac:dyDescent="0.25">
      <c r="A29" s="80"/>
      <c r="B29" s="76"/>
      <c r="C29" s="9" t="s">
        <v>29</v>
      </c>
      <c r="D29" s="14" t="s">
        <v>115</v>
      </c>
      <c r="E29" s="59">
        <v>2</v>
      </c>
      <c r="F29" s="59">
        <v>2</v>
      </c>
      <c r="G29" s="66">
        <v>2</v>
      </c>
      <c r="H29" s="22" t="s">
        <v>113</v>
      </c>
      <c r="I29" s="14" t="s">
        <v>116</v>
      </c>
      <c r="J29" s="70" t="s">
        <v>226</v>
      </c>
      <c r="K29" s="5" t="s">
        <v>117</v>
      </c>
      <c r="L29" s="29">
        <v>2</v>
      </c>
      <c r="M29" s="29"/>
      <c r="N29" s="29"/>
      <c r="O29" s="29"/>
      <c r="P29" s="29"/>
      <c r="Q29" s="29"/>
      <c r="R29" s="4"/>
      <c r="S29" s="29"/>
      <c r="T29" s="29">
        <v>4</v>
      </c>
      <c r="U29" s="29">
        <f t="shared" si="0"/>
        <v>2</v>
      </c>
      <c r="V29" s="72" t="s">
        <v>227</v>
      </c>
      <c r="W29" s="29">
        <f t="shared" si="1"/>
        <v>16</v>
      </c>
      <c r="X29" s="50">
        <f t="shared" si="2"/>
        <v>2.6666666666666665</v>
      </c>
      <c r="Y29" s="29" t="s">
        <v>213</v>
      </c>
    </row>
    <row r="30" spans="1:25" ht="90" customHeight="1" x14ac:dyDescent="0.25">
      <c r="A30" s="80"/>
      <c r="B30" s="76"/>
      <c r="C30" s="9" t="s">
        <v>30</v>
      </c>
      <c r="D30" s="17" t="s">
        <v>118</v>
      </c>
      <c r="E30" s="59">
        <v>1</v>
      </c>
      <c r="F30" s="59">
        <v>2</v>
      </c>
      <c r="G30" s="59">
        <v>1</v>
      </c>
      <c r="H30" s="14" t="s">
        <v>51</v>
      </c>
      <c r="I30" s="12" t="s">
        <v>119</v>
      </c>
      <c r="J30" s="70" t="s">
        <v>226</v>
      </c>
      <c r="K30" s="5" t="s">
        <v>117</v>
      </c>
      <c r="L30" s="29">
        <v>2</v>
      </c>
      <c r="M30" s="29"/>
      <c r="N30" s="29"/>
      <c r="O30" s="29"/>
      <c r="P30" s="29"/>
      <c r="Q30" s="29"/>
      <c r="R30" s="4"/>
      <c r="S30" s="29"/>
      <c r="T30" s="29">
        <v>4</v>
      </c>
      <c r="U30" s="29">
        <f t="shared" si="0"/>
        <v>1</v>
      </c>
      <c r="V30" s="72" t="s">
        <v>227</v>
      </c>
      <c r="W30" s="29">
        <f t="shared" si="1"/>
        <v>8</v>
      </c>
      <c r="X30" s="50">
        <f t="shared" si="2"/>
        <v>1.3333333333333333</v>
      </c>
      <c r="Y30" s="72" t="s">
        <v>225</v>
      </c>
    </row>
    <row r="31" spans="1:25" ht="90" customHeight="1" x14ac:dyDescent="0.25">
      <c r="A31" s="80" t="s">
        <v>142</v>
      </c>
      <c r="B31" s="76" t="s">
        <v>31</v>
      </c>
      <c r="C31" s="9" t="s">
        <v>32</v>
      </c>
      <c r="D31" s="12" t="s">
        <v>120</v>
      </c>
      <c r="E31" s="59">
        <v>1</v>
      </c>
      <c r="F31" s="59">
        <v>2</v>
      </c>
      <c r="G31" s="59">
        <v>1</v>
      </c>
      <c r="H31" s="25" t="s">
        <v>124</v>
      </c>
      <c r="I31" s="14" t="s">
        <v>130</v>
      </c>
      <c r="J31" s="70" t="s">
        <v>226</v>
      </c>
      <c r="K31" s="5" t="s">
        <v>103</v>
      </c>
      <c r="L31" s="29">
        <v>2</v>
      </c>
      <c r="M31" s="29"/>
      <c r="N31" s="29"/>
      <c r="O31" s="29"/>
      <c r="P31" s="29"/>
      <c r="Q31" s="29"/>
      <c r="R31" s="29"/>
      <c r="S31" s="29"/>
      <c r="T31" s="29">
        <v>4</v>
      </c>
      <c r="U31" s="29">
        <f t="shared" si="0"/>
        <v>1</v>
      </c>
      <c r="V31" s="72" t="s">
        <v>227</v>
      </c>
      <c r="W31" s="29">
        <f t="shared" si="1"/>
        <v>8</v>
      </c>
      <c r="X31" s="50">
        <f t="shared" si="2"/>
        <v>1.3333333333333333</v>
      </c>
      <c r="Y31" s="72" t="s">
        <v>225</v>
      </c>
    </row>
    <row r="32" spans="1:25" ht="90" customHeight="1" x14ac:dyDescent="0.25">
      <c r="A32" s="80"/>
      <c r="B32" s="76"/>
      <c r="C32" s="9" t="s">
        <v>33</v>
      </c>
      <c r="D32" s="26" t="s">
        <v>122</v>
      </c>
      <c r="E32" s="59">
        <v>2</v>
      </c>
      <c r="F32" s="59">
        <v>2</v>
      </c>
      <c r="G32" s="66">
        <v>2</v>
      </c>
      <c r="H32" s="12" t="s">
        <v>123</v>
      </c>
      <c r="I32" s="14" t="s">
        <v>121</v>
      </c>
      <c r="J32" s="70" t="s">
        <v>226</v>
      </c>
      <c r="K32" s="5" t="s">
        <v>103</v>
      </c>
      <c r="L32" s="29">
        <v>2</v>
      </c>
      <c r="M32" s="29"/>
      <c r="N32" s="29"/>
      <c r="O32" s="29"/>
      <c r="P32" s="29"/>
      <c r="Q32" s="29"/>
      <c r="R32" s="29"/>
      <c r="S32" s="29"/>
      <c r="T32" s="29">
        <v>4</v>
      </c>
      <c r="U32" s="29">
        <f t="shared" si="0"/>
        <v>2</v>
      </c>
      <c r="V32" s="72" t="s">
        <v>227</v>
      </c>
      <c r="W32" s="29">
        <f t="shared" si="1"/>
        <v>16</v>
      </c>
      <c r="X32" s="50">
        <f t="shared" si="2"/>
        <v>2.6666666666666665</v>
      </c>
      <c r="Y32" s="29" t="s">
        <v>213</v>
      </c>
    </row>
    <row r="33" spans="1:27" ht="90" customHeight="1" x14ac:dyDescent="0.25">
      <c r="A33" s="80"/>
      <c r="B33" s="76"/>
      <c r="C33" s="9" t="s">
        <v>34</v>
      </c>
      <c r="D33" s="12" t="s">
        <v>125</v>
      </c>
      <c r="E33" s="59">
        <v>2</v>
      </c>
      <c r="F33" s="59">
        <v>3</v>
      </c>
      <c r="G33" s="59">
        <v>3</v>
      </c>
      <c r="H33" s="14" t="s">
        <v>126</v>
      </c>
      <c r="I33" s="14" t="s">
        <v>127</v>
      </c>
      <c r="J33" s="70" t="s">
        <v>226</v>
      </c>
      <c r="K33" s="5" t="s">
        <v>92</v>
      </c>
      <c r="L33" s="29"/>
      <c r="M33" s="29"/>
      <c r="N33" s="29">
        <v>0</v>
      </c>
      <c r="O33" s="64" t="s">
        <v>212</v>
      </c>
      <c r="P33" s="29">
        <v>0</v>
      </c>
      <c r="Q33" s="29"/>
      <c r="R33" s="29"/>
      <c r="S33" s="29"/>
      <c r="T33" s="29"/>
      <c r="U33" s="29">
        <f t="shared" si="0"/>
        <v>3</v>
      </c>
      <c r="V33" s="72" t="s">
        <v>165</v>
      </c>
      <c r="W33" s="29">
        <f t="shared" si="1"/>
        <v>0</v>
      </c>
      <c r="X33" s="50">
        <f t="shared" si="2"/>
        <v>0</v>
      </c>
      <c r="Y33" s="29" t="s">
        <v>223</v>
      </c>
    </row>
    <row r="34" spans="1:27" ht="90" customHeight="1" x14ac:dyDescent="0.25">
      <c r="A34" s="80"/>
      <c r="B34" s="76"/>
      <c r="C34" s="9" t="s">
        <v>35</v>
      </c>
      <c r="D34" s="22" t="s">
        <v>128</v>
      </c>
      <c r="E34" s="59">
        <v>1</v>
      </c>
      <c r="F34" s="59">
        <v>2</v>
      </c>
      <c r="G34" s="59">
        <v>1</v>
      </c>
      <c r="H34" s="12" t="s">
        <v>132</v>
      </c>
      <c r="I34" s="14" t="s">
        <v>129</v>
      </c>
      <c r="J34" s="70" t="s">
        <v>226</v>
      </c>
      <c r="K34" s="5" t="s">
        <v>92</v>
      </c>
      <c r="L34" s="29">
        <v>2</v>
      </c>
      <c r="M34" s="29"/>
      <c r="N34" s="29"/>
      <c r="O34" s="29"/>
      <c r="P34" s="4"/>
      <c r="Q34" s="29"/>
      <c r="R34" s="29"/>
      <c r="S34" s="29"/>
      <c r="T34" s="29">
        <v>4</v>
      </c>
      <c r="U34" s="29">
        <f t="shared" si="0"/>
        <v>1</v>
      </c>
      <c r="V34" s="72" t="s">
        <v>227</v>
      </c>
      <c r="W34" s="29">
        <f t="shared" si="1"/>
        <v>8</v>
      </c>
      <c r="X34" s="50">
        <f t="shared" si="2"/>
        <v>1.3333333333333333</v>
      </c>
      <c r="Y34" s="72" t="s">
        <v>225</v>
      </c>
    </row>
    <row r="35" spans="1:27" ht="90" customHeight="1" x14ac:dyDescent="0.25">
      <c r="A35" s="80"/>
      <c r="B35" s="76"/>
      <c r="C35" s="9" t="s">
        <v>36</v>
      </c>
      <c r="D35" s="14" t="s">
        <v>143</v>
      </c>
      <c r="E35" s="59">
        <v>1</v>
      </c>
      <c r="F35" s="59">
        <v>2</v>
      </c>
      <c r="G35" s="59">
        <v>1</v>
      </c>
      <c r="H35" s="20" t="s">
        <v>149</v>
      </c>
      <c r="I35" s="12" t="s">
        <v>133</v>
      </c>
      <c r="J35" s="70" t="s">
        <v>226</v>
      </c>
      <c r="K35" s="5" t="s">
        <v>92</v>
      </c>
      <c r="L35" s="29">
        <v>2</v>
      </c>
      <c r="M35" s="29"/>
      <c r="N35" s="29"/>
      <c r="O35" s="29"/>
      <c r="P35" s="4"/>
      <c r="Q35" s="29"/>
      <c r="R35" s="4"/>
      <c r="S35" s="4"/>
      <c r="T35" s="4">
        <v>4</v>
      </c>
      <c r="U35" s="29">
        <f t="shared" si="0"/>
        <v>1</v>
      </c>
      <c r="V35" s="72" t="s">
        <v>227</v>
      </c>
      <c r="W35" s="29">
        <f t="shared" si="1"/>
        <v>8</v>
      </c>
      <c r="X35" s="50">
        <f t="shared" si="2"/>
        <v>1.3333333333333333</v>
      </c>
      <c r="Y35" s="72" t="s">
        <v>225</v>
      </c>
    </row>
    <row r="36" spans="1:27" ht="90" customHeight="1" x14ac:dyDescent="0.25">
      <c r="A36" s="80"/>
      <c r="B36" s="76"/>
      <c r="C36" s="9" t="s">
        <v>37</v>
      </c>
      <c r="D36" s="22" t="s">
        <v>131</v>
      </c>
      <c r="E36" s="59">
        <v>1</v>
      </c>
      <c r="F36" s="59">
        <v>2</v>
      </c>
      <c r="G36" s="59">
        <v>1</v>
      </c>
      <c r="H36" s="12" t="s">
        <v>135</v>
      </c>
      <c r="I36" s="14" t="s">
        <v>134</v>
      </c>
      <c r="J36" s="70" t="s">
        <v>226</v>
      </c>
      <c r="K36" s="5" t="s">
        <v>92</v>
      </c>
      <c r="L36" s="29">
        <v>2</v>
      </c>
      <c r="M36" s="29"/>
      <c r="N36" s="29"/>
      <c r="O36" s="29"/>
      <c r="P36" s="4"/>
      <c r="Q36" s="29"/>
      <c r="R36" s="4"/>
      <c r="S36" s="4"/>
      <c r="T36" s="4">
        <v>4</v>
      </c>
      <c r="U36" s="29">
        <f t="shared" si="0"/>
        <v>1</v>
      </c>
      <c r="V36" s="72" t="s">
        <v>227</v>
      </c>
      <c r="W36" s="29">
        <f t="shared" si="1"/>
        <v>8</v>
      </c>
      <c r="X36" s="50">
        <f t="shared" si="2"/>
        <v>1.3333333333333333</v>
      </c>
      <c r="Y36" s="72" t="s">
        <v>225</v>
      </c>
    </row>
    <row r="37" spans="1:27" ht="90" customHeight="1" x14ac:dyDescent="0.25">
      <c r="A37" s="47"/>
      <c r="B37" s="46"/>
      <c r="C37" s="9"/>
      <c r="D37" s="22"/>
      <c r="E37" s="49" t="s">
        <v>205</v>
      </c>
      <c r="F37" s="49" t="s">
        <v>205</v>
      </c>
      <c r="G37" s="49" t="s">
        <v>205</v>
      </c>
      <c r="H37" s="12"/>
      <c r="I37" s="14"/>
      <c r="J37" s="44"/>
      <c r="K37" s="5"/>
      <c r="L37" s="49" t="s">
        <v>205</v>
      </c>
      <c r="M37" s="49" t="s">
        <v>205</v>
      </c>
      <c r="N37" s="49" t="s">
        <v>205</v>
      </c>
      <c r="O37" s="49" t="s">
        <v>205</v>
      </c>
      <c r="P37" s="49" t="s">
        <v>205</v>
      </c>
      <c r="Q37" s="49" t="s">
        <v>205</v>
      </c>
      <c r="R37" s="49" t="s">
        <v>205</v>
      </c>
      <c r="S37" s="49" t="s">
        <v>205</v>
      </c>
      <c r="T37" s="49" t="s">
        <v>205</v>
      </c>
      <c r="U37" s="29"/>
      <c r="V37" s="27"/>
      <c r="W37" s="29">
        <f>SUM(W4:W36)</f>
        <v>284</v>
      </c>
      <c r="X37" s="29">
        <f>SUM(X4:X36)</f>
        <v>47.333333333333329</v>
      </c>
      <c r="Y37" s="49" t="s">
        <v>205</v>
      </c>
      <c r="Z37" s="4"/>
    </row>
    <row r="38" spans="1:27" s="2" customFormat="1" ht="49.9" customHeight="1" x14ac:dyDescent="0.25">
      <c r="U38" s="29"/>
      <c r="W38" s="49" t="s">
        <v>201</v>
      </c>
      <c r="X38" s="45"/>
      <c r="Y38" s="45"/>
      <c r="Z38" s="36"/>
    </row>
    <row r="39" spans="1:27" s="2" customFormat="1" ht="120.75" customHeight="1" x14ac:dyDescent="0.25">
      <c r="W39" s="87" t="s">
        <v>207</v>
      </c>
      <c r="X39" s="87"/>
      <c r="Y39" s="87"/>
      <c r="Z39" s="36"/>
    </row>
    <row r="40" spans="1:27" s="2" customFormat="1" ht="49.9" customHeight="1" x14ac:dyDescent="0.25">
      <c r="W40" s="27" t="s">
        <v>208</v>
      </c>
      <c r="X40" s="74" t="s">
        <v>209</v>
      </c>
      <c r="Y40" s="74"/>
      <c r="Z40" s="74"/>
      <c r="AA40" s="36"/>
    </row>
    <row r="41" spans="1:27" s="2" customFormat="1" ht="72" customHeight="1" x14ac:dyDescent="0.25">
      <c r="X41" s="74"/>
      <c r="Y41" s="74"/>
      <c r="Z41" s="74"/>
      <c r="AA41" s="36"/>
    </row>
    <row r="42" spans="1:27" s="2" customFormat="1" ht="49.9" customHeight="1" x14ac:dyDescent="0.25">
      <c r="W42" s="29">
        <f>+W37</f>
        <v>284</v>
      </c>
      <c r="X42" s="45" t="s">
        <v>203</v>
      </c>
      <c r="AA42" s="36"/>
    </row>
    <row r="43" spans="1:27" s="2" customFormat="1" ht="49.9" customHeight="1" x14ac:dyDescent="0.25">
      <c r="W43" s="27" t="s">
        <v>214</v>
      </c>
      <c r="X43" s="57">
        <f>+(284*4)/744</f>
        <v>1.5268817204301075</v>
      </c>
      <c r="Y43" s="48" t="s">
        <v>204</v>
      </c>
      <c r="AA43" s="36"/>
    </row>
    <row r="44" spans="1:27" s="2" customFormat="1" ht="49.9" customHeight="1" x14ac:dyDescent="0.25">
      <c r="W44" s="74" t="s">
        <v>215</v>
      </c>
      <c r="X44" s="74"/>
      <c r="AA44" s="36"/>
    </row>
    <row r="45" spans="1:27" s="2" customFormat="1" ht="49.9" customHeight="1" x14ac:dyDescent="0.25">
      <c r="W45" s="74"/>
      <c r="X45" s="74"/>
      <c r="AA45" s="36"/>
    </row>
    <row r="46" spans="1:27" s="2" customFormat="1" ht="49.9" customHeight="1" x14ac:dyDescent="0.25">
      <c r="W46" s="73"/>
      <c r="X46" s="73"/>
      <c r="Y46" s="73"/>
      <c r="Z46" s="36"/>
    </row>
    <row r="47" spans="1:27" s="2" customFormat="1" ht="49.9" customHeight="1" x14ac:dyDescent="0.25">
      <c r="Z47" s="36"/>
    </row>
    <row r="48" spans="1:27" s="2" customFormat="1" ht="49.9" customHeight="1" x14ac:dyDescent="0.25">
      <c r="Z48" s="36"/>
    </row>
    <row r="49" spans="26:26" s="2" customFormat="1" ht="49.9" customHeight="1" x14ac:dyDescent="0.25">
      <c r="Z49" s="36"/>
    </row>
    <row r="50" spans="26:26" s="2" customFormat="1" ht="49.9" customHeight="1" x14ac:dyDescent="0.25">
      <c r="Z50" s="36"/>
    </row>
    <row r="51" spans="26:26" s="2" customFormat="1" ht="49.9" customHeight="1" x14ac:dyDescent="0.25">
      <c r="Z51" s="36"/>
    </row>
    <row r="52" spans="26:26" s="2" customFormat="1" ht="49.9" customHeight="1" x14ac:dyDescent="0.25">
      <c r="Z52" s="36"/>
    </row>
    <row r="53" spans="26:26" s="2" customFormat="1" ht="49.9" customHeight="1" x14ac:dyDescent="0.25">
      <c r="Z53" s="36"/>
    </row>
    <row r="54" spans="26:26" s="2" customFormat="1" ht="49.9" customHeight="1" x14ac:dyDescent="0.25">
      <c r="Z54" s="36"/>
    </row>
    <row r="55" spans="26:26" s="2" customFormat="1" ht="49.9" customHeight="1" x14ac:dyDescent="0.25">
      <c r="Z55" s="36"/>
    </row>
    <row r="56" spans="26:26" s="2" customFormat="1" ht="49.9" customHeight="1" x14ac:dyDescent="0.25">
      <c r="Z56" s="36"/>
    </row>
    <row r="57" spans="26:26" s="2" customFormat="1" ht="49.9" customHeight="1" x14ac:dyDescent="0.25">
      <c r="Z57" s="36"/>
    </row>
    <row r="58" spans="26:26" s="2" customFormat="1" ht="49.9" customHeight="1" x14ac:dyDescent="0.25">
      <c r="Z58" s="36"/>
    </row>
    <row r="59" spans="26:26" s="2" customFormat="1" ht="49.9" customHeight="1" x14ac:dyDescent="0.25">
      <c r="Z59" s="36"/>
    </row>
    <row r="60" spans="26:26" s="2" customFormat="1" ht="49.9" customHeight="1" x14ac:dyDescent="0.25">
      <c r="Z60" s="36"/>
    </row>
    <row r="61" spans="26:26" s="2" customFormat="1" ht="49.9" customHeight="1" x14ac:dyDescent="0.25">
      <c r="Z61" s="36"/>
    </row>
    <row r="62" spans="26:26" s="2" customFormat="1" ht="49.9" customHeight="1" x14ac:dyDescent="0.25">
      <c r="Z62" s="36"/>
    </row>
    <row r="63" spans="26:26" s="2" customFormat="1" ht="49.9" customHeight="1" x14ac:dyDescent="0.25">
      <c r="Z63" s="36"/>
    </row>
    <row r="64" spans="26:26" s="2" customFormat="1" ht="49.9" customHeight="1" x14ac:dyDescent="0.25">
      <c r="Z64" s="36"/>
    </row>
    <row r="65" spans="26:26" s="2" customFormat="1" ht="49.9" customHeight="1" x14ac:dyDescent="0.25">
      <c r="Z65" s="36"/>
    </row>
    <row r="66" spans="26:26" s="2" customFormat="1" ht="49.9" customHeight="1" x14ac:dyDescent="0.25">
      <c r="Z66" s="36"/>
    </row>
    <row r="67" spans="26:26" s="2" customFormat="1" ht="49.9" customHeight="1" x14ac:dyDescent="0.25">
      <c r="Z67" s="36"/>
    </row>
    <row r="68" spans="26:26" s="2" customFormat="1" ht="49.9" customHeight="1" x14ac:dyDescent="0.25">
      <c r="Z68" s="36"/>
    </row>
    <row r="69" spans="26:26" s="2" customFormat="1" ht="49.9" customHeight="1" x14ac:dyDescent="0.25">
      <c r="Z69" s="36"/>
    </row>
    <row r="70" spans="26:26" s="2" customFormat="1" ht="49.9" customHeight="1" x14ac:dyDescent="0.25">
      <c r="Z70" s="36"/>
    </row>
    <row r="71" spans="26:26" s="2" customFormat="1" ht="49.9" customHeight="1" x14ac:dyDescent="0.25">
      <c r="Z71" s="36"/>
    </row>
    <row r="72" spans="26:26" s="2" customFormat="1" ht="49.9" customHeight="1" x14ac:dyDescent="0.25">
      <c r="Z72" s="36"/>
    </row>
    <row r="73" spans="26:26" s="2" customFormat="1" ht="49.9" customHeight="1" x14ac:dyDescent="0.25">
      <c r="Z73" s="36"/>
    </row>
    <row r="74" spans="26:26" s="2" customFormat="1" ht="49.9" customHeight="1" x14ac:dyDescent="0.25">
      <c r="Z74" s="36"/>
    </row>
    <row r="75" spans="26:26" s="2" customFormat="1" ht="49.9" customHeight="1" x14ac:dyDescent="0.25">
      <c r="Z75" s="36"/>
    </row>
    <row r="76" spans="26:26" s="2" customFormat="1" ht="49.9" customHeight="1" x14ac:dyDescent="0.25">
      <c r="Z76" s="36"/>
    </row>
    <row r="77" spans="26:26" s="2" customFormat="1" ht="49.9" customHeight="1" x14ac:dyDescent="0.25">
      <c r="Z77" s="36"/>
    </row>
    <row r="78" spans="26:26" s="2" customFormat="1" ht="49.9" customHeight="1" x14ac:dyDescent="0.25">
      <c r="Z78" s="36"/>
    </row>
    <row r="79" spans="26:26" s="2" customFormat="1" ht="49.9" customHeight="1" x14ac:dyDescent="0.25">
      <c r="Z79" s="36"/>
    </row>
    <row r="80" spans="26:26" s="2" customFormat="1" ht="49.9" customHeight="1" x14ac:dyDescent="0.25">
      <c r="Z80" s="36"/>
    </row>
    <row r="81" spans="26:26" s="2" customFormat="1" ht="49.9" customHeight="1" x14ac:dyDescent="0.25">
      <c r="Z81" s="36"/>
    </row>
    <row r="82" spans="26:26" s="2" customFormat="1" ht="49.9" customHeight="1" x14ac:dyDescent="0.25">
      <c r="Z82" s="36"/>
    </row>
    <row r="83" spans="26:26" s="2" customFormat="1" ht="49.9" customHeight="1" x14ac:dyDescent="0.25">
      <c r="Z83" s="36"/>
    </row>
    <row r="84" spans="26:26" s="2" customFormat="1" ht="49.9" customHeight="1" x14ac:dyDescent="0.25">
      <c r="Z84" s="36"/>
    </row>
    <row r="85" spans="26:26" s="2" customFormat="1" ht="49.9" customHeight="1" x14ac:dyDescent="0.25">
      <c r="Z85" s="36"/>
    </row>
    <row r="86" spans="26:26" s="2" customFormat="1" ht="49.9" customHeight="1" x14ac:dyDescent="0.25">
      <c r="Z86" s="36"/>
    </row>
    <row r="87" spans="26:26" s="2" customFormat="1" ht="49.9" customHeight="1" x14ac:dyDescent="0.25">
      <c r="Z87" s="36"/>
    </row>
    <row r="88" spans="26:26" s="2" customFormat="1" ht="49.9" customHeight="1" x14ac:dyDescent="0.25">
      <c r="Z88" s="36"/>
    </row>
    <row r="89" spans="26:26" s="2" customFormat="1" ht="49.9" customHeight="1" x14ac:dyDescent="0.25">
      <c r="Z89" s="36"/>
    </row>
    <row r="90" spans="26:26" s="2" customFormat="1" ht="49.9" customHeight="1" x14ac:dyDescent="0.25">
      <c r="Z90" s="36"/>
    </row>
    <row r="91" spans="26:26" s="2" customFormat="1" ht="49.9" customHeight="1" x14ac:dyDescent="0.25">
      <c r="Z91" s="36"/>
    </row>
    <row r="92" spans="26:26" s="2" customFormat="1" ht="49.9" customHeight="1" x14ac:dyDescent="0.25">
      <c r="Z92" s="36"/>
    </row>
    <row r="93" spans="26:26" s="2" customFormat="1" ht="49.9" customHeight="1" x14ac:dyDescent="0.25">
      <c r="Z93" s="36"/>
    </row>
    <row r="94" spans="26:26" s="2" customFormat="1" ht="49.9" customHeight="1" x14ac:dyDescent="0.25">
      <c r="Z94" s="36"/>
    </row>
    <row r="95" spans="26:26" s="2" customFormat="1" ht="49.9" customHeight="1" x14ac:dyDescent="0.25">
      <c r="Z95" s="36"/>
    </row>
    <row r="96" spans="26:26" s="2" customFormat="1" ht="49.9" customHeight="1" x14ac:dyDescent="0.25">
      <c r="Z96" s="36"/>
    </row>
    <row r="97" spans="26:26" s="2" customFormat="1" ht="49.9" customHeight="1" x14ac:dyDescent="0.25">
      <c r="Z97" s="36"/>
    </row>
    <row r="98" spans="26:26" s="2" customFormat="1" ht="49.9" customHeight="1" x14ac:dyDescent="0.25">
      <c r="Z98" s="36"/>
    </row>
    <row r="99" spans="26:26" s="2" customFormat="1" ht="49.9" customHeight="1" x14ac:dyDescent="0.25">
      <c r="Z99" s="36"/>
    </row>
    <row r="100" spans="26:26" s="2" customFormat="1" ht="49.9" customHeight="1" x14ac:dyDescent="0.25">
      <c r="Z100" s="36"/>
    </row>
    <row r="101" spans="26:26" s="2" customFormat="1" ht="49.9" customHeight="1" x14ac:dyDescent="0.25">
      <c r="Z101" s="36"/>
    </row>
    <row r="102" spans="26:26" s="2" customFormat="1" ht="49.9" customHeight="1" x14ac:dyDescent="0.25">
      <c r="Z102" s="36"/>
    </row>
    <row r="103" spans="26:26" s="2" customFormat="1" ht="49.9" customHeight="1" x14ac:dyDescent="0.25">
      <c r="Z103" s="36"/>
    </row>
    <row r="104" spans="26:26" s="2" customFormat="1" ht="49.9" customHeight="1" x14ac:dyDescent="0.25">
      <c r="Z104" s="36"/>
    </row>
    <row r="105" spans="26:26" s="2" customFormat="1" ht="49.9" customHeight="1" x14ac:dyDescent="0.25">
      <c r="Z105" s="36"/>
    </row>
    <row r="106" spans="26:26" s="2" customFormat="1" ht="49.9" customHeight="1" x14ac:dyDescent="0.25">
      <c r="Z106" s="36"/>
    </row>
    <row r="107" spans="26:26" s="2" customFormat="1" ht="49.9" customHeight="1" x14ac:dyDescent="0.25">
      <c r="Z107" s="36"/>
    </row>
  </sheetData>
  <autoFilter ref="A3:AA45"/>
  <mergeCells count="41">
    <mergeCell ref="L2:L3"/>
    <mergeCell ref="W39:Y39"/>
    <mergeCell ref="L1:O1"/>
    <mergeCell ref="P2:P3"/>
    <mergeCell ref="X2:Z2"/>
    <mergeCell ref="W1:Z1"/>
    <mergeCell ref="Q2:Q3"/>
    <mergeCell ref="R2:R3"/>
    <mergeCell ref="S2:S3"/>
    <mergeCell ref="T2:T3"/>
    <mergeCell ref="V2:V3"/>
    <mergeCell ref="W2:W3"/>
    <mergeCell ref="P1:V1"/>
    <mergeCell ref="M2:M3"/>
    <mergeCell ref="N2:N3"/>
    <mergeCell ref="O2:O3"/>
    <mergeCell ref="A2:A3"/>
    <mergeCell ref="B2:B3"/>
    <mergeCell ref="C2:C3"/>
    <mergeCell ref="J2:J3"/>
    <mergeCell ref="K2:K3"/>
    <mergeCell ref="D2:D3"/>
    <mergeCell ref="E2:G2"/>
    <mergeCell ref="H2:H3"/>
    <mergeCell ref="I2:I3"/>
    <mergeCell ref="W46:Y46"/>
    <mergeCell ref="X40:Z41"/>
    <mergeCell ref="W44:X45"/>
    <mergeCell ref="A1:K1"/>
    <mergeCell ref="B15:B18"/>
    <mergeCell ref="B4:B14"/>
    <mergeCell ref="B19:B22"/>
    <mergeCell ref="B31:B36"/>
    <mergeCell ref="B27:B30"/>
    <mergeCell ref="B23:B26"/>
    <mergeCell ref="A27:A30"/>
    <mergeCell ref="A31:A36"/>
    <mergeCell ref="A4:A14"/>
    <mergeCell ref="A15:A18"/>
    <mergeCell ref="A19:A22"/>
    <mergeCell ref="A23:A26"/>
  </mergeCells>
  <pageMargins left="0.23622047244094491" right="0.23622047244094491" top="0.74803149606299213" bottom="0.74803149606299213" header="0.31496062992125984" footer="0.31496062992125984"/>
  <pageSetup paperSize="8"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8"/>
  <sheetViews>
    <sheetView workbookViewId="0">
      <selection activeCell="D35" sqref="D35"/>
    </sheetView>
  </sheetViews>
  <sheetFormatPr defaultRowHeight="15" x14ac:dyDescent="0.25"/>
  <cols>
    <col min="3" max="3" width="10.42578125" bestFit="1" customWidth="1"/>
    <col min="4" max="4" width="12.5703125" style="68" bestFit="1" customWidth="1"/>
  </cols>
  <sheetData>
    <row r="5" spans="2:6" x14ac:dyDescent="0.25">
      <c r="C5" t="s">
        <v>218</v>
      </c>
      <c r="D5" s="68" t="s">
        <v>222</v>
      </c>
      <c r="E5" t="s">
        <v>219</v>
      </c>
      <c r="F5" t="s">
        <v>220</v>
      </c>
    </row>
    <row r="6" spans="2:6" x14ac:dyDescent="0.25">
      <c r="B6" t="s">
        <v>216</v>
      </c>
      <c r="C6">
        <v>25</v>
      </c>
      <c r="D6" s="68">
        <f>C6/31</f>
        <v>0.80645161290322576</v>
      </c>
    </row>
    <row r="7" spans="2:6" x14ac:dyDescent="0.25">
      <c r="B7" t="s">
        <v>217</v>
      </c>
      <c r="C7">
        <v>5</v>
      </c>
      <c r="D7" s="68">
        <f>C7/31</f>
        <v>0.16129032258064516</v>
      </c>
      <c r="E7">
        <v>1</v>
      </c>
    </row>
    <row r="8" spans="2:6" x14ac:dyDescent="0.25">
      <c r="B8" t="s">
        <v>221</v>
      </c>
      <c r="F8">
        <v>2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opLeftCell="A6" zoomScale="70" zoomScaleNormal="70" workbookViewId="0">
      <selection activeCell="AA40" sqref="AA40"/>
    </sheetView>
  </sheetViews>
  <sheetFormatPr defaultRowHeight="15" x14ac:dyDescent="0.25"/>
  <cols>
    <col min="2" max="2" width="23.42578125" customWidth="1"/>
    <col min="3" max="3" width="15.7109375" customWidth="1"/>
    <col min="4" max="4" width="16" customWidth="1"/>
    <col min="5" max="5" width="17.7109375" customWidth="1"/>
    <col min="6" max="6" width="13.5703125" customWidth="1"/>
    <col min="7" max="7" width="13.85546875" customWidth="1"/>
  </cols>
  <sheetData>
    <row r="1" spans="2:6" ht="15.75" thickBot="1" x14ac:dyDescent="0.3">
      <c r="B1" s="95" t="s">
        <v>166</v>
      </c>
      <c r="C1" s="95"/>
      <c r="D1" s="95"/>
    </row>
    <row r="2" spans="2:6" ht="69.599999999999994" customHeight="1" x14ac:dyDescent="0.25">
      <c r="B2" s="38" t="s">
        <v>167</v>
      </c>
      <c r="C2" s="38" t="s">
        <v>168</v>
      </c>
      <c r="D2" s="38" t="s">
        <v>169</v>
      </c>
    </row>
    <row r="3" spans="2:6" ht="15" customHeight="1" x14ac:dyDescent="0.25">
      <c r="B3" s="39">
        <v>30</v>
      </c>
      <c r="C3" s="39">
        <v>1</v>
      </c>
      <c r="D3" s="39">
        <v>2</v>
      </c>
      <c r="E3" s="52">
        <f>+D3+C3+B3</f>
        <v>33</v>
      </c>
      <c r="F3">
        <f>+E3-33</f>
        <v>0</v>
      </c>
    </row>
    <row r="7" spans="2:6" ht="15.75" thickBot="1" x14ac:dyDescent="0.3">
      <c r="B7" s="96" t="s">
        <v>170</v>
      </c>
      <c r="C7" s="97"/>
      <c r="D7" s="97"/>
      <c r="E7" s="97"/>
      <c r="F7" s="97"/>
    </row>
    <row r="8" spans="2:6" ht="64.150000000000006" customHeight="1" x14ac:dyDescent="0.25">
      <c r="B8" s="40" t="s">
        <v>171</v>
      </c>
      <c r="C8" s="40" t="s">
        <v>172</v>
      </c>
      <c r="D8" s="40" t="s">
        <v>173</v>
      </c>
      <c r="E8" s="40" t="s">
        <v>174</v>
      </c>
      <c r="F8" s="40" t="s">
        <v>175</v>
      </c>
    </row>
    <row r="9" spans="2:6" x14ac:dyDescent="0.25">
      <c r="B9" s="39">
        <v>2</v>
      </c>
      <c r="C9" s="39"/>
      <c r="D9" s="39">
        <v>1</v>
      </c>
      <c r="E9" s="39"/>
      <c r="F9" s="39">
        <v>30</v>
      </c>
    </row>
    <row r="12" spans="2:6" x14ac:dyDescent="0.25">
      <c r="F12" s="52">
        <f>+B9+C9+D9+E9+F9</f>
        <v>33</v>
      </c>
    </row>
    <row r="13" spans="2:6" x14ac:dyDescent="0.25">
      <c r="F13">
        <f>+F12-E3</f>
        <v>0</v>
      </c>
    </row>
    <row r="17" spans="2:6" ht="18.75" x14ac:dyDescent="0.3">
      <c r="B17" s="33"/>
    </row>
    <row r="18" spans="2:6" ht="15.75" thickBot="1" x14ac:dyDescent="0.3"/>
    <row r="19" spans="2:6" ht="61.15" customHeight="1" thickBot="1" x14ac:dyDescent="0.3">
      <c r="B19" s="30" t="s">
        <v>229</v>
      </c>
      <c r="C19" s="38" t="s">
        <v>167</v>
      </c>
      <c r="D19" s="38" t="s">
        <v>168</v>
      </c>
      <c r="E19" s="38" t="s">
        <v>169</v>
      </c>
    </row>
    <row r="20" spans="2:6" ht="15.75" thickBot="1" x14ac:dyDescent="0.3">
      <c r="B20" s="41" t="s">
        <v>176</v>
      </c>
      <c r="C20" s="39">
        <v>25</v>
      </c>
      <c r="D20" s="39"/>
      <c r="E20" s="39"/>
    </row>
    <row r="21" spans="2:6" ht="15.75" thickBot="1" x14ac:dyDescent="0.3">
      <c r="B21" s="41" t="s">
        <v>177</v>
      </c>
      <c r="C21" s="39">
        <v>5</v>
      </c>
      <c r="D21" s="39">
        <v>1</v>
      </c>
      <c r="E21" s="39"/>
    </row>
    <row r="22" spans="2:6" ht="15.75" thickBot="1" x14ac:dyDescent="0.3">
      <c r="B22" s="41" t="s">
        <v>178</v>
      </c>
      <c r="C22" s="39"/>
      <c r="D22" s="39"/>
      <c r="E22" s="39">
        <v>2</v>
      </c>
    </row>
    <row r="23" spans="2:6" x14ac:dyDescent="0.25">
      <c r="B23" s="31" t="s">
        <v>179</v>
      </c>
      <c r="C23" s="58">
        <f>SUM(C20:C22)</f>
        <v>30</v>
      </c>
      <c r="D23" s="58">
        <f t="shared" ref="D23:E23" si="0">SUM(D20:D22)</f>
        <v>1</v>
      </c>
      <c r="E23" s="58">
        <f t="shared" si="0"/>
        <v>2</v>
      </c>
      <c r="F23" s="52">
        <f>SUM(C23:E23)</f>
        <v>33</v>
      </c>
    </row>
    <row r="25" spans="2:6" x14ac:dyDescent="0.25">
      <c r="B25" s="51" t="s">
        <v>206</v>
      </c>
      <c r="C25" s="52">
        <f>+C23-B3</f>
        <v>0</v>
      </c>
      <c r="D25" s="52">
        <f>+D23-C3</f>
        <v>0</v>
      </c>
      <c r="E25" s="52">
        <f>+E23-D3</f>
        <v>0</v>
      </c>
    </row>
    <row r="35" spans="2:4" ht="18.75" x14ac:dyDescent="0.25">
      <c r="B35" s="32"/>
    </row>
    <row r="36" spans="2:4" ht="15.75" thickBot="1" x14ac:dyDescent="0.3"/>
    <row r="37" spans="2:4" ht="78" customHeight="1" x14ac:dyDescent="0.25">
      <c r="B37" t="s">
        <v>229</v>
      </c>
      <c r="C37" s="38" t="s">
        <v>168</v>
      </c>
      <c r="D37" s="38" t="s">
        <v>169</v>
      </c>
    </row>
    <row r="38" spans="2:4" x14ac:dyDescent="0.25">
      <c r="B38" s="39" t="s">
        <v>176</v>
      </c>
      <c r="C38" s="39"/>
      <c r="D38" s="39"/>
    </row>
    <row r="39" spans="2:4" x14ac:dyDescent="0.25">
      <c r="B39" s="39" t="s">
        <v>177</v>
      </c>
      <c r="C39" s="39">
        <v>1</v>
      </c>
      <c r="D39" s="39"/>
    </row>
    <row r="40" spans="2:4" x14ac:dyDescent="0.25">
      <c r="B40" s="39" t="s">
        <v>178</v>
      </c>
      <c r="C40" s="39"/>
      <c r="D40" s="39">
        <v>2</v>
      </c>
    </row>
    <row r="41" spans="2:4" x14ac:dyDescent="0.25">
      <c r="C41">
        <f t="shared" ref="C41:D41" si="1">SUM(C38:C40)</f>
        <v>1</v>
      </c>
      <c r="D41">
        <f t="shared" si="1"/>
        <v>2</v>
      </c>
    </row>
    <row r="42" spans="2:4" x14ac:dyDescent="0.25">
      <c r="B42" s="51" t="s">
        <v>206</v>
      </c>
      <c r="C42" s="52">
        <f>+C41-C3</f>
        <v>0</v>
      </c>
      <c r="D42" s="52">
        <f>+D41-D3</f>
        <v>0</v>
      </c>
    </row>
    <row r="49" spans="1:7" ht="18.75" x14ac:dyDescent="0.25">
      <c r="B49" s="32"/>
    </row>
    <row r="50" spans="1:7" ht="19.5" thickBot="1" x14ac:dyDescent="0.3">
      <c r="B50" s="32" t="s">
        <v>185</v>
      </c>
    </row>
    <row r="51" spans="1:7" ht="66.599999999999994" customHeight="1" x14ac:dyDescent="0.25">
      <c r="C51" s="38" t="s">
        <v>167</v>
      </c>
      <c r="D51" s="38" t="s">
        <v>168</v>
      </c>
      <c r="E51" s="38" t="s">
        <v>169</v>
      </c>
    </row>
    <row r="52" spans="1:7" x14ac:dyDescent="0.25">
      <c r="B52" s="39" t="s">
        <v>8</v>
      </c>
      <c r="C52" s="39">
        <v>9</v>
      </c>
      <c r="D52" s="39">
        <v>1</v>
      </c>
      <c r="E52" s="39">
        <v>1</v>
      </c>
      <c r="F52">
        <f>+E52+D52+C52</f>
        <v>11</v>
      </c>
    </row>
    <row r="53" spans="1:7" x14ac:dyDescent="0.25">
      <c r="B53" s="39" t="s">
        <v>16</v>
      </c>
      <c r="C53" s="39">
        <v>4</v>
      </c>
      <c r="D53" s="39"/>
      <c r="E53" s="39"/>
      <c r="F53">
        <f t="shared" ref="F53:F57" si="2">+E53+D53+C53</f>
        <v>4</v>
      </c>
    </row>
    <row r="54" spans="1:7" x14ac:dyDescent="0.25">
      <c r="B54" s="39" t="s">
        <v>20</v>
      </c>
      <c r="C54" s="39">
        <v>4</v>
      </c>
      <c r="D54" s="39"/>
      <c r="E54" s="39"/>
      <c r="F54">
        <f t="shared" si="2"/>
        <v>4</v>
      </c>
    </row>
    <row r="55" spans="1:7" x14ac:dyDescent="0.25">
      <c r="B55" s="39" t="s">
        <v>25</v>
      </c>
      <c r="C55" s="39">
        <v>4</v>
      </c>
      <c r="D55" s="39"/>
      <c r="E55" s="39"/>
      <c r="F55">
        <f t="shared" si="2"/>
        <v>4</v>
      </c>
    </row>
    <row r="56" spans="1:7" x14ac:dyDescent="0.25">
      <c r="B56" s="39" t="s">
        <v>28</v>
      </c>
      <c r="C56" s="39">
        <v>4</v>
      </c>
      <c r="D56" s="39"/>
      <c r="E56" s="39"/>
      <c r="F56">
        <f t="shared" si="2"/>
        <v>4</v>
      </c>
    </row>
    <row r="57" spans="1:7" x14ac:dyDescent="0.25">
      <c r="B57" s="39" t="s">
        <v>31</v>
      </c>
      <c r="C57" s="39">
        <v>5</v>
      </c>
      <c r="D57" s="39"/>
      <c r="E57" s="39">
        <v>1</v>
      </c>
      <c r="F57">
        <f t="shared" si="2"/>
        <v>6</v>
      </c>
    </row>
    <row r="58" spans="1:7" x14ac:dyDescent="0.25">
      <c r="C58">
        <f>SUM(C52:C57)</f>
        <v>30</v>
      </c>
      <c r="D58">
        <f>SUM(D52:D57)</f>
        <v>1</v>
      </c>
      <c r="E58">
        <f>SUM(E52:E57)</f>
        <v>2</v>
      </c>
      <c r="F58">
        <f>SUM(C58:E58)</f>
        <v>33</v>
      </c>
    </row>
    <row r="59" spans="1:7" x14ac:dyDescent="0.25">
      <c r="B59" s="51" t="s">
        <v>206</v>
      </c>
      <c r="C59" s="51">
        <f>+C58-C23</f>
        <v>0</v>
      </c>
      <c r="D59" s="51">
        <f>+D58-D23</f>
        <v>0</v>
      </c>
      <c r="E59" s="51">
        <f>+E58-E23</f>
        <v>0</v>
      </c>
      <c r="F59" s="51">
        <f>+F58-E3</f>
        <v>0</v>
      </c>
    </row>
    <row r="62" spans="1:7" ht="15.75" thickBot="1" x14ac:dyDescent="0.3">
      <c r="C62" s="95" t="s">
        <v>180</v>
      </c>
      <c r="D62" s="95"/>
      <c r="E62" s="95"/>
      <c r="F62" s="95"/>
      <c r="G62" s="95"/>
    </row>
    <row r="63" spans="1:7" ht="30" x14ac:dyDescent="0.25">
      <c r="C63" s="40" t="s">
        <v>171</v>
      </c>
      <c r="D63" s="40" t="s">
        <v>172</v>
      </c>
      <c r="E63" s="40" t="s">
        <v>173</v>
      </c>
      <c r="F63" s="40" t="s">
        <v>174</v>
      </c>
      <c r="G63" s="40" t="s">
        <v>175</v>
      </c>
    </row>
    <row r="64" spans="1:7" x14ac:dyDescent="0.25">
      <c r="A64" s="52">
        <f>+(C64+D64+E64+F64+G64)-F52</f>
        <v>0</v>
      </c>
      <c r="B64" s="39" t="s">
        <v>8</v>
      </c>
      <c r="C64" s="39">
        <v>1</v>
      </c>
      <c r="D64" s="39"/>
      <c r="E64" s="39">
        <v>1</v>
      </c>
      <c r="F64" s="39"/>
      <c r="G64" s="39">
        <v>9</v>
      </c>
    </row>
    <row r="65" spans="1:8" x14ac:dyDescent="0.25">
      <c r="A65" s="52">
        <f>+(C65+D65+E65+F65+G65)-F53</f>
        <v>0</v>
      </c>
      <c r="B65" s="39" t="s">
        <v>16</v>
      </c>
      <c r="C65" s="39"/>
      <c r="D65" s="39"/>
      <c r="E65" s="39"/>
      <c r="F65" s="39"/>
      <c r="G65" s="39">
        <v>4</v>
      </c>
    </row>
    <row r="66" spans="1:8" x14ac:dyDescent="0.25">
      <c r="A66" s="52">
        <f>+(C66+D66+E66+F66+G66)-F54</f>
        <v>0</v>
      </c>
      <c r="B66" s="39" t="s">
        <v>20</v>
      </c>
      <c r="C66" s="39"/>
      <c r="D66" s="39"/>
      <c r="E66" s="39"/>
      <c r="F66" s="39"/>
      <c r="G66" s="39">
        <v>4</v>
      </c>
    </row>
    <row r="67" spans="1:8" x14ac:dyDescent="0.25">
      <c r="A67" s="52">
        <f t="shared" ref="A67:A68" si="3">+(C67+D67+E67+F67+G67)-F55</f>
        <v>0</v>
      </c>
      <c r="B67" s="39" t="s">
        <v>25</v>
      </c>
      <c r="C67" s="39"/>
      <c r="D67" s="39"/>
      <c r="E67" s="39"/>
      <c r="F67" s="39"/>
      <c r="G67" s="39">
        <v>4</v>
      </c>
    </row>
    <row r="68" spans="1:8" x14ac:dyDescent="0.25">
      <c r="A68" s="52">
        <f t="shared" si="3"/>
        <v>0</v>
      </c>
      <c r="B68" s="39" t="s">
        <v>28</v>
      </c>
      <c r="C68" s="39"/>
      <c r="D68" s="39"/>
      <c r="E68" s="39"/>
      <c r="F68" s="39"/>
      <c r="G68" s="39">
        <v>4</v>
      </c>
    </row>
    <row r="69" spans="1:8" x14ac:dyDescent="0.25">
      <c r="A69" s="52">
        <f>+(C69+D69+E69+F69+G69)-F57</f>
        <v>0</v>
      </c>
      <c r="B69" s="39" t="s">
        <v>31</v>
      </c>
      <c r="C69" s="39">
        <v>1</v>
      </c>
      <c r="D69" s="39"/>
      <c r="E69" s="39"/>
      <c r="F69" s="39"/>
      <c r="G69" s="39">
        <v>5</v>
      </c>
    </row>
    <row r="70" spans="1:8" x14ac:dyDescent="0.25">
      <c r="C70">
        <f>SUM(C64:C69)</f>
        <v>2</v>
      </c>
      <c r="D70">
        <f>SUM(D64:D69)</f>
        <v>0</v>
      </c>
      <c r="E70">
        <f>SUM(E64:E69)</f>
        <v>1</v>
      </c>
      <c r="F70">
        <f>SUM(F64:F69)</f>
        <v>0</v>
      </c>
      <c r="G70">
        <f>SUM(G64:G69)</f>
        <v>30</v>
      </c>
    </row>
    <row r="71" spans="1:8" x14ac:dyDescent="0.25">
      <c r="B71" s="51" t="s">
        <v>206</v>
      </c>
      <c r="C71" s="51">
        <f>+C70-B9</f>
        <v>0</v>
      </c>
      <c r="D71" s="51">
        <f>+D70-C9</f>
        <v>0</v>
      </c>
      <c r="E71" s="51">
        <f>+E70-D9</f>
        <v>0</v>
      </c>
      <c r="F71" s="51">
        <f>+F70-E9</f>
        <v>0</v>
      </c>
      <c r="G71" s="51">
        <f>+G70-F9</f>
        <v>0</v>
      </c>
      <c r="H71">
        <f>SUM(C70:G70)</f>
        <v>33</v>
      </c>
    </row>
    <row r="72" spans="1:8" x14ac:dyDescent="0.25">
      <c r="G72" s="54">
        <f>+(C70+D70+E70+F70+G70)-E3</f>
        <v>0</v>
      </c>
    </row>
    <row r="75" spans="1:8" x14ac:dyDescent="0.25">
      <c r="B75" s="98" t="s">
        <v>181</v>
      </c>
      <c r="C75" s="98"/>
      <c r="D75" s="98"/>
      <c r="E75" s="98"/>
    </row>
    <row r="76" spans="1:8" x14ac:dyDescent="0.25">
      <c r="B76" s="39"/>
      <c r="C76" s="39" t="s">
        <v>176</v>
      </c>
      <c r="D76" s="39" t="s">
        <v>177</v>
      </c>
      <c r="E76" s="39" t="s">
        <v>178</v>
      </c>
    </row>
    <row r="77" spans="1:8" x14ac:dyDescent="0.25">
      <c r="B77" s="39" t="s">
        <v>8</v>
      </c>
      <c r="C77" s="39">
        <v>9</v>
      </c>
      <c r="D77" s="39">
        <v>1</v>
      </c>
      <c r="E77" s="39">
        <v>1</v>
      </c>
      <c r="F77">
        <f>+C77+D77+E77</f>
        <v>11</v>
      </c>
      <c r="G77">
        <f>+F77-F52</f>
        <v>0</v>
      </c>
    </row>
    <row r="78" spans="1:8" x14ac:dyDescent="0.25">
      <c r="B78" s="39" t="s">
        <v>16</v>
      </c>
      <c r="C78" s="39">
        <v>4</v>
      </c>
      <c r="D78" s="39"/>
      <c r="E78" s="39"/>
      <c r="F78">
        <f t="shared" ref="F78:F82" si="4">+C78+D78+E78</f>
        <v>4</v>
      </c>
      <c r="G78">
        <f t="shared" ref="G78:G82" si="5">+F78-F53</f>
        <v>0</v>
      </c>
    </row>
    <row r="79" spans="1:8" x14ac:dyDescent="0.25">
      <c r="B79" s="39" t="s">
        <v>20</v>
      </c>
      <c r="C79" s="39">
        <v>4</v>
      </c>
      <c r="D79" s="39"/>
      <c r="E79" s="39"/>
      <c r="F79">
        <f t="shared" si="4"/>
        <v>4</v>
      </c>
      <c r="G79">
        <f t="shared" si="5"/>
        <v>0</v>
      </c>
    </row>
    <row r="80" spans="1:8" x14ac:dyDescent="0.25">
      <c r="B80" s="39" t="s">
        <v>25</v>
      </c>
      <c r="C80" s="39">
        <v>3</v>
      </c>
      <c r="D80" s="39">
        <v>1</v>
      </c>
      <c r="E80" s="39"/>
      <c r="F80">
        <f t="shared" si="4"/>
        <v>4</v>
      </c>
      <c r="G80">
        <f t="shared" si="5"/>
        <v>0</v>
      </c>
    </row>
    <row r="81" spans="1:8" x14ac:dyDescent="0.25">
      <c r="B81" s="39" t="s">
        <v>28</v>
      </c>
      <c r="C81" s="39">
        <v>1</v>
      </c>
      <c r="D81" s="39">
        <v>3</v>
      </c>
      <c r="E81" s="39"/>
      <c r="F81">
        <f t="shared" si="4"/>
        <v>4</v>
      </c>
      <c r="G81">
        <f>+F81-F56</f>
        <v>0</v>
      </c>
    </row>
    <row r="82" spans="1:8" x14ac:dyDescent="0.25">
      <c r="B82" s="39" t="s">
        <v>31</v>
      </c>
      <c r="C82" s="39">
        <v>4</v>
      </c>
      <c r="D82" s="39">
        <v>1</v>
      </c>
      <c r="E82" s="39">
        <v>1</v>
      </c>
      <c r="F82">
        <f t="shared" si="4"/>
        <v>6</v>
      </c>
      <c r="G82">
        <f t="shared" si="5"/>
        <v>0</v>
      </c>
    </row>
    <row r="83" spans="1:8" x14ac:dyDescent="0.25">
      <c r="C83">
        <f>SUM(C77:C82)</f>
        <v>25</v>
      </c>
      <c r="D83">
        <f>SUM(D77:D82)</f>
        <v>6</v>
      </c>
      <c r="E83">
        <f>SUM(E77:E82)</f>
        <v>2</v>
      </c>
      <c r="F83">
        <f>SUM(C83:E83)</f>
        <v>33</v>
      </c>
    </row>
    <row r="84" spans="1:8" x14ac:dyDescent="0.25">
      <c r="B84" s="55"/>
      <c r="C84" s="51">
        <f>+C83-(C20+D20+E20)</f>
        <v>0</v>
      </c>
      <c r="D84" s="51">
        <f>+D83-(C21+D21+E21)</f>
        <v>0</v>
      </c>
      <c r="E84" s="51">
        <f>+E83-(C22+D22+E22)</f>
        <v>0</v>
      </c>
      <c r="F84" s="56">
        <f>+F83-E3</f>
        <v>0</v>
      </c>
      <c r="G84" s="55"/>
    </row>
    <row r="85" spans="1:8" x14ac:dyDescent="0.25">
      <c r="B85" s="2"/>
      <c r="C85" s="2"/>
      <c r="D85" s="2"/>
      <c r="E85" s="2"/>
      <c r="F85" s="2"/>
      <c r="G85" s="2"/>
    </row>
    <row r="86" spans="1:8" x14ac:dyDescent="0.25">
      <c r="B86" s="2"/>
      <c r="C86" s="2"/>
      <c r="D86" s="2"/>
      <c r="E86" s="2"/>
      <c r="F86" s="2"/>
      <c r="G86" s="2"/>
    </row>
    <row r="90" spans="1:8" x14ac:dyDescent="0.25">
      <c r="B90" s="98" t="s">
        <v>182</v>
      </c>
      <c r="C90" s="98"/>
      <c r="D90" s="98"/>
      <c r="E90" s="98"/>
      <c r="F90" s="98"/>
      <c r="G90" s="98"/>
    </row>
    <row r="91" spans="1:8" x14ac:dyDescent="0.25">
      <c r="C91" t="s">
        <v>165</v>
      </c>
      <c r="D91" t="s">
        <v>183</v>
      </c>
      <c r="E91" t="s">
        <v>184</v>
      </c>
      <c r="F91" t="s">
        <v>174</v>
      </c>
      <c r="G91" t="s">
        <v>175</v>
      </c>
    </row>
    <row r="92" spans="1:8" x14ac:dyDescent="0.25">
      <c r="A92" s="52">
        <f>+H92-F52</f>
        <v>0</v>
      </c>
      <c r="B92" t="s">
        <v>8</v>
      </c>
      <c r="C92" s="39">
        <v>1</v>
      </c>
      <c r="D92" s="39"/>
      <c r="E92" s="39">
        <v>1</v>
      </c>
      <c r="F92" s="39"/>
      <c r="G92" s="39">
        <v>9</v>
      </c>
      <c r="H92">
        <f>+G92+F92+E92+D92+C92</f>
        <v>11</v>
      </c>
    </row>
    <row r="93" spans="1:8" x14ac:dyDescent="0.25">
      <c r="A93" s="52">
        <f t="shared" ref="A93:A97" si="6">+H93-F53</f>
        <v>0</v>
      </c>
      <c r="B93" t="s">
        <v>16</v>
      </c>
      <c r="C93" s="39"/>
      <c r="D93" s="39"/>
      <c r="E93" s="39"/>
      <c r="F93" s="39"/>
      <c r="G93" s="39">
        <v>4</v>
      </c>
      <c r="H93">
        <f t="shared" ref="H93:H97" si="7">+G93+F93+E93+D93+C93</f>
        <v>4</v>
      </c>
    </row>
    <row r="94" spans="1:8" x14ac:dyDescent="0.25">
      <c r="A94" s="52">
        <f t="shared" si="6"/>
        <v>0</v>
      </c>
      <c r="B94" t="s">
        <v>20</v>
      </c>
      <c r="C94" s="39"/>
      <c r="D94" s="39"/>
      <c r="E94" s="39"/>
      <c r="F94" s="39"/>
      <c r="G94" s="39">
        <v>4</v>
      </c>
      <c r="H94">
        <f t="shared" si="7"/>
        <v>4</v>
      </c>
    </row>
    <row r="95" spans="1:8" x14ac:dyDescent="0.25">
      <c r="A95" s="52">
        <f t="shared" si="6"/>
        <v>0</v>
      </c>
      <c r="B95" t="s">
        <v>25</v>
      </c>
      <c r="C95" s="39"/>
      <c r="D95" s="39"/>
      <c r="E95" s="39"/>
      <c r="F95" s="39"/>
      <c r="G95" s="39">
        <v>4</v>
      </c>
      <c r="H95">
        <f t="shared" si="7"/>
        <v>4</v>
      </c>
    </row>
    <row r="96" spans="1:8" x14ac:dyDescent="0.25">
      <c r="A96" s="52">
        <f t="shared" si="6"/>
        <v>0</v>
      </c>
      <c r="B96" t="s">
        <v>28</v>
      </c>
      <c r="C96" s="39"/>
      <c r="D96" s="39"/>
      <c r="E96" s="39"/>
      <c r="F96" s="39"/>
      <c r="G96" s="39">
        <v>4</v>
      </c>
      <c r="H96">
        <f t="shared" si="7"/>
        <v>4</v>
      </c>
    </row>
    <row r="97" spans="1:8" x14ac:dyDescent="0.25">
      <c r="A97" s="52">
        <f t="shared" si="6"/>
        <v>0</v>
      </c>
      <c r="B97" t="s">
        <v>31</v>
      </c>
      <c r="C97" s="39">
        <v>1</v>
      </c>
      <c r="D97" s="39"/>
      <c r="E97" s="39"/>
      <c r="F97" s="39"/>
      <c r="G97" s="39">
        <v>5</v>
      </c>
      <c r="H97">
        <f t="shared" si="7"/>
        <v>6</v>
      </c>
    </row>
    <row r="98" spans="1:8" x14ac:dyDescent="0.25">
      <c r="C98" s="58">
        <f>SUM(C92:C97)</f>
        <v>2</v>
      </c>
      <c r="D98" s="58">
        <f>SUM(D92:D97)</f>
        <v>0</v>
      </c>
      <c r="E98" s="58">
        <f>SUM(E92:E97)</f>
        <v>1</v>
      </c>
      <c r="F98" s="58">
        <f>SUM(F92:F97)</f>
        <v>0</v>
      </c>
      <c r="G98" s="58">
        <f>SUM(G92:G97)</f>
        <v>30</v>
      </c>
      <c r="H98">
        <f>SUM(C98:G98)</f>
        <v>33</v>
      </c>
    </row>
    <row r="99" spans="1:8" x14ac:dyDescent="0.25">
      <c r="C99" s="58">
        <f>C98/H$98</f>
        <v>6.0606060606060608E-2</v>
      </c>
      <c r="D99" s="58">
        <f>D98/H98</f>
        <v>0</v>
      </c>
      <c r="E99" s="58">
        <f>E98/H98</f>
        <v>3.0303030303030304E-2</v>
      </c>
      <c r="F99" s="58">
        <f>F98/H98</f>
        <v>0</v>
      </c>
      <c r="G99" s="58">
        <f>G98/H98</f>
        <v>0.90909090909090906</v>
      </c>
      <c r="H99" s="53">
        <f>+H98-E3</f>
        <v>0</v>
      </c>
    </row>
    <row r="101" spans="1:8" x14ac:dyDescent="0.25">
      <c r="B101" s="51" t="s">
        <v>206</v>
      </c>
      <c r="C101" s="52">
        <f>+C98-B9</f>
        <v>0</v>
      </c>
      <c r="D101" s="52">
        <f>+D98-C9</f>
        <v>0</v>
      </c>
      <c r="E101" s="52">
        <f>+E98-D9</f>
        <v>0</v>
      </c>
      <c r="F101" s="52">
        <f>+F98-E9</f>
        <v>0</v>
      </c>
      <c r="G101" s="52">
        <f>+G98-F9</f>
        <v>0</v>
      </c>
    </row>
  </sheetData>
  <mergeCells count="5">
    <mergeCell ref="B1:D1"/>
    <mergeCell ref="B7:F7"/>
    <mergeCell ref="C62:G62"/>
    <mergeCell ref="B75:E75"/>
    <mergeCell ref="B90:G90"/>
  </mergeCells>
  <pageMargins left="0" right="0" top="0" bottom="0" header="0" footer="0"/>
  <pageSetup paperSize="9" scale="4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2025</vt:lpstr>
      <vt:lpstr>Folha1</vt:lpstr>
      <vt:lpstr>Gráficos</vt:lpstr>
      <vt:lpstr>'2025'!Área_de_Impressão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Olim Gomes Mendonca</dc:creator>
  <cp:lastModifiedBy>admin</cp:lastModifiedBy>
  <cp:lastPrinted>2025-03-31T18:11:57Z</cp:lastPrinted>
  <dcterms:created xsi:type="dcterms:W3CDTF">2022-03-21T17:39:10Z</dcterms:created>
  <dcterms:modified xsi:type="dcterms:W3CDTF">2026-05-25T14:34:50Z</dcterms:modified>
</cp:coreProperties>
</file>